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anfredonia\2018\1 - CQS + HD Gara Europea 2 Lotti\Allegati Disciplinare\Pronti per Pubblicare\"/>
    </mc:Choice>
  </mc:AlternateContent>
  <xr:revisionPtr revIDLastSave="0" documentId="14_{C6DB9B80-BCA6-4C48-9A5B-A33FDFCE5C4F}" xr6:coauthVersionLast="40" xr6:coauthVersionMax="40" xr10:uidLastSave="{00000000-0000-0000-0000-000000000000}"/>
  <bookViews>
    <workbookView xWindow="25020" yWindow="210" windowWidth="20220" windowHeight="7605" tabRatio="641" xr2:uid="{00000000-000D-0000-FFFF-FFFF00000000}"/>
  </bookViews>
  <sheets>
    <sheet name="lotto2" sheetId="2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 localSheetId="0">#REF!</definedName>
    <definedName name="a">#REF!</definedName>
    <definedName name="Att_varie" localSheetId="0">#REF!</definedName>
    <definedName name="Att_varie">#REF!</definedName>
    <definedName name="CAMBI">[1]COVER!$M$2:$O$5</definedName>
    <definedName name="CDPROGETTI">'[2]Tabella Progetti'!$C$3:$C$32</definedName>
    <definedName name="Co_Age" localSheetId="0">#REF!</definedName>
    <definedName name="Co_Age">#REF!</definedName>
    <definedName name="Co_Ge" localSheetId="0">#REF!</definedName>
    <definedName name="Co_Ge">#REF!</definedName>
    <definedName name="COL_DA_CHIUD_2">'[3]EAC &amp; Backlog (£) (2)'!$A$10:$AI$10,'[3]EAC &amp; Backlog (£) (2)'!$AO$10,'[3]EAC &amp; Backlog (£) (2)'!$AS$10,'[3]EAC &amp; Backlog (£) (2)'!$AW$10:$BB$10,'[3]EAC &amp; Backlog (£) (2)'!$BI$10:$BL$10</definedName>
    <definedName name="CONTI">'[2]Tabella Progetti'!$D$3:$D$17</definedName>
    <definedName name="_xlnm.Database" localSheetId="0">#REF!</definedName>
    <definedName name="_xlnm.Database">#REF!</definedName>
    <definedName name="Excel_BuiltIn__FilterDatabase_1" localSheetId="0">#REF!</definedName>
    <definedName name="Excel_BuiltIn__FilterDatabase_1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3_1" localSheetId="0">#REF!</definedName>
    <definedName name="Excel_BuiltIn__FilterDatabase_3_1">#REF!</definedName>
    <definedName name="FATTURE">'[4]Tabella dei Tipo Spesa'!$C$13:$C$16</definedName>
    <definedName name="INPUT">[5]DATA!$B$3:$O$60</definedName>
    <definedName name="Integrazione" localSheetId="0">#REF!</definedName>
    <definedName name="Integrazione">#REF!</definedName>
    <definedName name="ITNEXT" localSheetId="0">'[6]Bill Rate'!#REF!</definedName>
    <definedName name="ITNEXT">'[6]Bill Rate'!#REF!</definedName>
    <definedName name="Load_Factor" localSheetId="0">'[7]Ipotesi di lavoro'!#REF!</definedName>
    <definedName name="Load_Factor">'[7]Ipotesi di lavoro'!#REF!</definedName>
    <definedName name="MOVIMENTO" localSheetId="0">'[8]Dettaglio Storni'!#REF!</definedName>
    <definedName name="MOVIMENTO">'[8]Dettaglio Storni'!#REF!</definedName>
    <definedName name="OTHER" localSheetId="0">#REF!</definedName>
    <definedName name="OTHER">#REF!</definedName>
    <definedName name="p">'[9]Tabella Risorse'!$A$6:$A$56</definedName>
    <definedName name="Portafoglio_Auto" localSheetId="0">#REF!</definedName>
    <definedName name="Portafoglio_Auto">#REF!</definedName>
    <definedName name="Portafoglio_RE" localSheetId="0">#REF!</definedName>
    <definedName name="Portafoglio_RE">#REF!</definedName>
    <definedName name="Portafoglio_Vita" localSheetId="0">#REF!</definedName>
    <definedName name="Portafoglio_Vita">#REF!</definedName>
    <definedName name="PrgOrg" localSheetId="0">#REF!</definedName>
    <definedName name="PrgOrg">#REF!</definedName>
    <definedName name="PrgOrg1" localSheetId="0">#REF!</definedName>
    <definedName name="PrgOrg1">#REF!</definedName>
    <definedName name="Print" localSheetId="0">#REF!</definedName>
    <definedName name="Print">#REF!</definedName>
    <definedName name="RISORSE">'[2]Tabella Risorse'!$A$6:$A$107</definedName>
    <definedName name="RisorseLugDic">'[10]Risorse-LugDic'!$C$7:$I$54</definedName>
    <definedName name="Sales_Ufficiale" localSheetId="0">#REF!</definedName>
    <definedName name="Sales_Ufficiale">#REF!</definedName>
    <definedName name="SAPBEXdnldView" hidden="1">"BL1NT380XCS3PTAS7QKVWETDN"</definedName>
    <definedName name="SAPBEXsysID" hidden="1">"BP2"</definedName>
    <definedName name="Sinistri" localSheetId="0">#REF!</definedName>
    <definedName name="Sinistri">#REF!</definedName>
    <definedName name="Tabella_analisi" localSheetId="0">#REF!</definedName>
    <definedName name="Tabella_analisi">#REF!</definedName>
    <definedName name="Tabella_codice" localSheetId="0">#REF!</definedName>
    <definedName name="Tabella_codice">#REF!</definedName>
    <definedName name="Tabella_riepilogo" localSheetId="0">#REF!</definedName>
    <definedName name="Tabella_riepilogo">#REF!</definedName>
    <definedName name="UPPER_LEFT" localSheetId="0">'[3]EAC &amp; Backlog (£)'!#REF!</definedName>
    <definedName name="UPPER_LEFT">'[3]EAC &amp; Backlog (£)'!#REF!</definedName>
    <definedName name="UPPER_LEFT_2" localSheetId="0">'[3]EAC &amp; Backlog (£) (2)'!#REF!</definedName>
    <definedName name="UPPER_LEFT_2">'[3]EAC &amp; Backlog (£) (2)'!#REF!</definedName>
    <definedName name="wrn.MP._.Re_Plan." hidden="1">{#N/A,#N/A,FALSE,"Overall Re-plan Perspective";#N/A,#N/A,FALSE,"Original Master Plan Outline"}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9" l="1"/>
  <c r="D13" i="29"/>
  <c r="D25" i="29"/>
  <c r="D24" i="29"/>
  <c r="E25" i="29" l="1"/>
  <c r="F25" i="29" s="1"/>
  <c r="E24" i="29"/>
  <c r="E20" i="29"/>
  <c r="F20" i="29" s="1"/>
  <c r="E19" i="29"/>
  <c r="E15" i="29"/>
  <c r="F15" i="29" s="1"/>
  <c r="E14" i="29"/>
  <c r="F14" i="29" s="1"/>
  <c r="E13" i="29"/>
  <c r="E10" i="29"/>
  <c r="F10" i="29" s="1"/>
  <c r="E9" i="29"/>
  <c r="F9" i="29" s="1"/>
  <c r="E8" i="29"/>
  <c r="F8" i="29" s="1"/>
  <c r="E5" i="29"/>
  <c r="F13" i="29" l="1"/>
  <c r="F16" i="29" s="1"/>
  <c r="E16" i="29"/>
  <c r="F5" i="29"/>
  <c r="F11" i="29" s="1"/>
  <c r="E11" i="29"/>
  <c r="E26" i="29"/>
  <c r="F26" i="29" s="1"/>
  <c r="F19" i="29"/>
  <c r="F21" i="29" s="1"/>
  <c r="E21" i="29"/>
  <c r="F24" i="29"/>
  <c r="F34" i="29" l="1"/>
  <c r="F36" i="29" s="1"/>
  <c r="F28" i="29"/>
  <c r="F41" i="29" s="1"/>
  <c r="F46" i="29" s="1"/>
  <c r="F42" i="29" l="1"/>
  <c r="F47" i="29" s="1"/>
  <c r="F38" i="29"/>
  <c r="F40" i="29" s="1"/>
  <c r="F45" i="29" s="1"/>
</calcChain>
</file>

<file path=xl/sharedStrings.xml><?xml version="1.0" encoding="utf-8"?>
<sst xmlns="http://schemas.openxmlformats.org/spreadsheetml/2006/main" count="72" uniqueCount="52">
  <si>
    <t>Sistemista Senior</t>
  </si>
  <si>
    <t>Sistemista</t>
  </si>
  <si>
    <t>Consulente di Prodotto</t>
  </si>
  <si>
    <t>Service Manager</t>
  </si>
  <si>
    <t>Totale per attività fuori orario</t>
  </si>
  <si>
    <t>Servizio/Figura professionale</t>
  </si>
  <si>
    <t>Giorni/uomo  di impegno</t>
  </si>
  <si>
    <t>Costo Unitario per giorno/uomo di ciascuna figura professionale</t>
  </si>
  <si>
    <t>Prezzo Complessivo per giorni/uomo  di impegno annui</t>
  </si>
  <si>
    <t xml:space="preserve">Note </t>
  </si>
  <si>
    <t>(A)</t>
  </si>
  <si>
    <t>(B)</t>
  </si>
  <si>
    <t>C = (A * B)</t>
  </si>
  <si>
    <t xml:space="preserve">1. Servizio di Conduzione Sistemistica </t>
  </si>
  <si>
    <t>DataBase Administration &amp; Middleware (SDB)
Conduzione Sistemistica Area Unix-Linux (SUL)
Conduzione Sistemistica Area Microsoft (SM)
Conduzione Sistemistica Area Network (SN)</t>
  </si>
  <si>
    <t>Sistemista junior (SJSCS)</t>
  </si>
  <si>
    <t xml:space="preserve">Area DataBase Administration &amp; Middleware 
Area Microsoft </t>
  </si>
  <si>
    <t>1.b Supporto Specialistico a Richiesta (SSR)</t>
  </si>
  <si>
    <t>DataBase Administration &amp; Middleware (SSDB)
Conduzione Sistemistica Area Unix-Linux (SSUL)
Conduzione Sistemistica Area Microsoft (SSM)</t>
  </si>
  <si>
    <t xml:space="preserve">3. Affiancamento di fine fornitura </t>
  </si>
  <si>
    <t>Valore calcolato</t>
  </si>
  <si>
    <t>Totale per Affiancamento fine fornitura</t>
  </si>
  <si>
    <t/>
  </si>
  <si>
    <t xml:space="preserve">DataBase Administration &amp; Middleware (SDB)
Conduzione Sistemistica Area Microsoft (SM)
</t>
  </si>
  <si>
    <t>DataBase Administration &amp; Middleware (SDB)
Conduzione Sistemistica Area Network (SN)</t>
  </si>
  <si>
    <t>Servizi di Assistenza Sistemistica per interventi notturni e/o Festivi</t>
  </si>
  <si>
    <t>1.a Conduzione Sistemistica a Presidio (CSP)</t>
  </si>
  <si>
    <t>3.a Conduzione Sistemistica a Presidio</t>
  </si>
  <si>
    <t xml:space="preserve"> Conduzione Sistemistica a Presidio</t>
  </si>
  <si>
    <t>Prezzo complessivo per giorni/uomo di impegno per 18 mesi</t>
  </si>
  <si>
    <t>D = C * 1,6</t>
  </si>
  <si>
    <t>Inserire il prezzo unitario con al massimo due decimali</t>
  </si>
  <si>
    <t xml:space="preserve">Prezzo Offerto per 18 mesi: </t>
  </si>
  <si>
    <t>Base d'asta Complessiva:</t>
  </si>
  <si>
    <t>Base d'asta 18 mesi:</t>
  </si>
  <si>
    <t>Base d'asta Opzioni 1 e 2 (somma):</t>
  </si>
  <si>
    <t xml:space="preserve">Prezzo Offerto Opzione 1 (6 mesi): </t>
  </si>
  <si>
    <t>Opzione 1 (6 mesi)</t>
  </si>
  <si>
    <t xml:space="preserve">Prezzo Offerto Opzione 2 (6 mesi): </t>
  </si>
  <si>
    <t xml:space="preserve">Prezzo Complessivo Offerto: </t>
  </si>
  <si>
    <t>Ribasso Complessivo:</t>
  </si>
  <si>
    <t>Ribasso</t>
  </si>
  <si>
    <t xml:space="preserve">Ribasso su Offerto 18 mesi:  </t>
  </si>
  <si>
    <t xml:space="preserve">Ribasso su Offerto Opzione 1 e 2:     </t>
  </si>
  <si>
    <t>Ribasso %  Complessivo</t>
  </si>
  <si>
    <t>Ribasso %</t>
  </si>
  <si>
    <t xml:space="preserve">Ribasso %  su Offerto 18 mesi: </t>
  </si>
  <si>
    <t xml:space="preserve">Ribasso %  su Offerto Opzione 1 e 2: </t>
  </si>
  <si>
    <t xml:space="preserve">Totale Servizio di Conduzione Sistemistica </t>
  </si>
  <si>
    <t>Totale Supporto Specialistico a Richiesta (SSR)</t>
  </si>
  <si>
    <t>Immettere nei campi (B) il costo unitario per ogni Figura Professionale</t>
  </si>
  <si>
    <t>Immettere nei campi (B) il costo 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</si>
</sst>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0.000_)"/>
    <numFmt numFmtId="168" formatCode="00"/>
    <numFmt numFmtId="169" formatCode="0.000000"/>
    <numFmt numFmtId="170" formatCode="_(* #,##0_);_(* \(#,##0\);_(* &quot;-&quot;_);_(@_)"/>
    <numFmt numFmtId="171" formatCode="0.00_)"/>
    <numFmt numFmtId="172" formatCode="_-* #,##0_-;\-* #,##0_-;_-* &quot;-&quot;??_-;_-@_-"/>
    <numFmt numFmtId="173" formatCode="#,##0_ ;\-#,##0\ 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0"/>
      <name val="Arial"/>
      <family val="2"/>
    </font>
    <font>
      <sz val="11"/>
      <name val="Tms Rmn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sz val="11"/>
      <color theme="3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10"/>
      <name val="Arial"/>
      <family val="2"/>
    </font>
    <font>
      <i/>
      <sz val="9"/>
      <color rgb="FFFF0000"/>
      <name val="Trebuchet MS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3" fillId="0" borderId="0"/>
    <xf numFmtId="0" fontId="4" fillId="0" borderId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4" fontId="5" fillId="3" borderId="3">
      <alignment horizontal="center" vertical="center"/>
    </xf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7" fillId="0" borderId="0">
      <protection locked="0"/>
    </xf>
    <xf numFmtId="165" fontId="5" fillId="0" borderId="0" applyFont="0" applyFill="0" applyBorder="0" applyAlignment="0" applyProtection="0"/>
    <xf numFmtId="168" fontId="5" fillId="0" borderId="0">
      <protection locked="0"/>
    </xf>
    <xf numFmtId="38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169" fontId="5" fillId="0" borderId="0">
      <protection locked="0"/>
    </xf>
    <xf numFmtId="169" fontId="5" fillId="0" borderId="0">
      <protection locked="0"/>
    </xf>
    <xf numFmtId="0" fontId="10" fillId="0" borderId="4" applyNumberFormat="0" applyFill="0" applyAlignment="0" applyProtection="0"/>
    <xf numFmtId="10" fontId="8" fillId="5" borderId="1" applyNumberFormat="0" applyBorder="0" applyAlignment="0" applyProtection="0"/>
    <xf numFmtId="170" fontId="11" fillId="0" borderId="0" applyFont="0" applyFill="0" applyBorder="0" applyAlignment="0" applyProtection="0"/>
    <xf numFmtId="166" fontId="4" fillId="0" borderId="0" applyFont="0" applyFill="0" applyBorder="0" applyAlignment="0" applyProtection="0"/>
    <xf numFmtId="37" fontId="12" fillId="0" borderId="0"/>
    <xf numFmtId="171" fontId="13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37" fontId="8" fillId="2" borderId="0" applyNumberFormat="0" applyBorder="0" applyAlignment="0" applyProtection="0"/>
    <xf numFmtId="37" fontId="8" fillId="0" borderId="0"/>
    <xf numFmtId="3" fontId="14" fillId="0" borderId="4" applyProtection="0"/>
    <xf numFmtId="164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66">
    <xf numFmtId="0" fontId="0" fillId="0" borderId="0" xfId="0"/>
    <xf numFmtId="0" fontId="17" fillId="0" borderId="5" xfId="36" applyFont="1" applyBorder="1" applyProtection="1">
      <protection hidden="1"/>
    </xf>
    <xf numFmtId="0" fontId="17" fillId="0" borderId="0" xfId="36" applyFont="1" applyProtection="1">
      <protection hidden="1"/>
    </xf>
    <xf numFmtId="0" fontId="16" fillId="0" borderId="0" xfId="36" applyFont="1" applyProtection="1">
      <protection hidden="1"/>
    </xf>
    <xf numFmtId="0" fontId="15" fillId="0" borderId="0" xfId="36" applyFont="1" applyProtection="1">
      <protection hidden="1"/>
    </xf>
    <xf numFmtId="43" fontId="16" fillId="0" borderId="0" xfId="36" applyNumberFormat="1" applyFont="1" applyProtection="1">
      <protection hidden="1"/>
    </xf>
    <xf numFmtId="172" fontId="16" fillId="0" borderId="0" xfId="36" applyNumberFormat="1" applyFont="1" applyProtection="1">
      <protection hidden="1"/>
    </xf>
    <xf numFmtId="0" fontId="16" fillId="0" borderId="0" xfId="0" applyFont="1" applyProtection="1">
      <protection hidden="1"/>
    </xf>
    <xf numFmtId="0" fontId="19" fillId="4" borderId="8" xfId="37" applyFont="1" applyFill="1" applyBorder="1" applyAlignment="1" applyProtection="1">
      <alignment horizontal="center" vertical="center" wrapText="1"/>
      <protection hidden="1"/>
    </xf>
    <xf numFmtId="0" fontId="19" fillId="4" borderId="7" xfId="37" applyFont="1" applyFill="1" applyBorder="1" applyAlignment="1" applyProtection="1">
      <alignment horizontal="center" vertical="center" wrapText="1"/>
      <protection hidden="1"/>
    </xf>
    <xf numFmtId="0" fontId="19" fillId="4" borderId="1" xfId="36" applyFont="1" applyFill="1" applyBorder="1" applyProtection="1">
      <protection hidden="1"/>
    </xf>
    <xf numFmtId="172" fontId="19" fillId="7" borderId="1" xfId="36" applyNumberFormat="1" applyFont="1" applyFill="1" applyBorder="1" applyProtection="1">
      <protection hidden="1"/>
    </xf>
    <xf numFmtId="0" fontId="19" fillId="7" borderId="1" xfId="36" applyFont="1" applyFill="1" applyBorder="1" applyProtection="1">
      <protection hidden="1"/>
    </xf>
    <xf numFmtId="172" fontId="19" fillId="4" borderId="1" xfId="36" applyNumberFormat="1" applyFont="1" applyFill="1" applyBorder="1" applyProtection="1">
      <protection hidden="1"/>
    </xf>
    <xf numFmtId="0" fontId="20" fillId="0" borderId="0" xfId="36" applyFont="1" applyProtection="1">
      <protection hidden="1"/>
    </xf>
    <xf numFmtId="0" fontId="20" fillId="0" borderId="0" xfId="41" applyFont="1" applyAlignment="1" applyProtection="1">
      <alignment wrapText="1"/>
      <protection hidden="1"/>
    </xf>
    <xf numFmtId="0" fontId="20" fillId="0" borderId="0" xfId="41" applyFont="1" applyAlignment="1" applyProtection="1">
      <alignment horizontal="center" wrapText="1"/>
      <protection hidden="1"/>
    </xf>
    <xf numFmtId="0" fontId="20" fillId="0" borderId="0" xfId="0" applyFont="1" applyProtection="1">
      <protection hidden="1"/>
    </xf>
    <xf numFmtId="166" fontId="16" fillId="0" borderId="0" xfId="36" applyNumberFormat="1" applyFont="1" applyProtection="1">
      <protection hidden="1"/>
    </xf>
    <xf numFmtId="3" fontId="16" fillId="0" borderId="0" xfId="36" applyNumberFormat="1" applyFont="1" applyProtection="1">
      <protection hidden="1"/>
    </xf>
    <xf numFmtId="0" fontId="20" fillId="0" borderId="10" xfId="38" applyFont="1" applyBorder="1" applyAlignment="1" applyProtection="1">
      <alignment horizontal="left" vertical="center" wrapText="1"/>
      <protection hidden="1"/>
    </xf>
    <xf numFmtId="0" fontId="20" fillId="0" borderId="6" xfId="38" applyFont="1" applyBorder="1" applyAlignment="1" applyProtection="1">
      <alignment horizontal="left" vertical="center" wrapText="1"/>
      <protection hidden="1"/>
    </xf>
    <xf numFmtId="0" fontId="20" fillId="0" borderId="8" xfId="36" applyFont="1" applyBorder="1" applyAlignment="1" applyProtection="1">
      <alignment horizontal="left" vertical="center" wrapText="1" indent="1"/>
      <protection hidden="1"/>
    </xf>
    <xf numFmtId="0" fontId="19" fillId="0" borderId="6" xfId="38" applyFont="1" applyBorder="1" applyAlignment="1" applyProtection="1">
      <alignment horizontal="left" vertical="center" wrapText="1"/>
      <protection hidden="1"/>
    </xf>
    <xf numFmtId="0" fontId="20" fillId="0" borderId="1" xfId="38" applyFont="1" applyBorder="1" applyAlignment="1" applyProtection="1">
      <alignment vertical="center" wrapText="1"/>
      <protection hidden="1"/>
    </xf>
    <xf numFmtId="173" fontId="20" fillId="0" borderId="1" xfId="39" applyNumberFormat="1" applyFont="1" applyBorder="1" applyAlignment="1" applyProtection="1">
      <alignment horizontal="center" vertical="center" wrapText="1"/>
      <protection hidden="1"/>
    </xf>
    <xf numFmtId="44" fontId="16" fillId="0" borderId="1" xfId="42" applyFont="1" applyBorder="1" applyAlignment="1" applyProtection="1">
      <alignment vertical="center" wrapText="1"/>
      <protection hidden="1"/>
    </xf>
    <xf numFmtId="44" fontId="15" fillId="4" borderId="1" xfId="40" applyNumberFormat="1" applyFont="1" applyFill="1" applyBorder="1" applyAlignment="1" applyProtection="1">
      <alignment horizontal="center" vertical="center" shrinkToFit="1"/>
      <protection hidden="1"/>
    </xf>
    <xf numFmtId="0" fontId="20" fillId="8" borderId="1" xfId="41" applyFont="1" applyFill="1" applyBorder="1" applyAlignment="1" applyProtection="1">
      <alignment horizontal="left" vertical="center" wrapText="1"/>
      <protection hidden="1"/>
    </xf>
    <xf numFmtId="44" fontId="23" fillId="8" borderId="1" xfId="42" applyFont="1" applyFill="1" applyBorder="1" applyAlignment="1" applyProtection="1">
      <alignment vertical="center" wrapText="1"/>
      <protection hidden="1"/>
    </xf>
    <xf numFmtId="44" fontId="24" fillId="0" borderId="0" xfId="42" applyFont="1" applyAlignment="1" applyProtection="1">
      <alignment wrapText="1"/>
      <protection hidden="1"/>
    </xf>
    <xf numFmtId="0" fontId="23" fillId="0" borderId="10" xfId="41" applyFont="1" applyBorder="1" applyAlignment="1" applyProtection="1">
      <alignment horizontal="right" vertical="center" wrapText="1"/>
      <protection hidden="1"/>
    </xf>
    <xf numFmtId="0" fontId="23" fillId="0" borderId="2" xfId="41" applyFont="1" applyBorder="1" applyAlignment="1" applyProtection="1">
      <alignment horizontal="right" vertical="center" wrapText="1"/>
      <protection hidden="1"/>
    </xf>
    <xf numFmtId="0" fontId="23" fillId="0" borderId="6" xfId="41" applyFont="1" applyBorder="1" applyAlignment="1" applyProtection="1">
      <alignment horizontal="right" vertical="center" wrapText="1"/>
      <protection hidden="1"/>
    </xf>
    <xf numFmtId="0" fontId="19" fillId="0" borderId="1" xfId="41" applyFont="1" applyBorder="1" applyAlignment="1" applyProtection="1">
      <alignment horizontal="right" vertical="center" wrapText="1"/>
      <protection hidden="1"/>
    </xf>
    <xf numFmtId="44" fontId="23" fillId="0" borderId="1" xfId="42" applyFont="1" applyBorder="1" applyAlignment="1" applyProtection="1">
      <alignment vertical="center" wrapText="1"/>
      <protection hidden="1"/>
    </xf>
    <xf numFmtId="0" fontId="15" fillId="9" borderId="0" xfId="36" applyFont="1" applyFill="1" applyProtection="1">
      <protection hidden="1"/>
    </xf>
    <xf numFmtId="0" fontId="20" fillId="0" borderId="1" xfId="41" applyFont="1" applyBorder="1" applyAlignment="1" applyProtection="1">
      <alignment horizontal="left" vertical="center" wrapText="1"/>
      <protection hidden="1"/>
    </xf>
    <xf numFmtId="0" fontId="16" fillId="9" borderId="0" xfId="0" applyFont="1" applyFill="1" applyProtection="1">
      <protection hidden="1"/>
    </xf>
    <xf numFmtId="10" fontId="23" fillId="8" borderId="1" xfId="43" applyNumberFormat="1" applyFont="1" applyFill="1" applyBorder="1" applyAlignment="1" applyProtection="1">
      <alignment vertical="center" wrapText="1"/>
      <protection hidden="1"/>
    </xf>
    <xf numFmtId="10" fontId="23" fillId="0" borderId="1" xfId="43" applyNumberFormat="1" applyFont="1" applyBorder="1" applyAlignment="1" applyProtection="1">
      <alignment vertical="center" wrapText="1"/>
      <protection hidden="1"/>
    </xf>
    <xf numFmtId="0" fontId="20" fillId="0" borderId="8" xfId="36" applyFont="1" applyBorder="1" applyAlignment="1" applyProtection="1">
      <alignment horizontal="left" vertical="center" wrapText="1"/>
      <protection hidden="1"/>
    </xf>
    <xf numFmtId="0" fontId="20" fillId="0" borderId="14" xfId="36" applyFont="1" applyBorder="1" applyAlignment="1" applyProtection="1">
      <alignment horizontal="left" vertical="center" wrapText="1"/>
      <protection hidden="1"/>
    </xf>
    <xf numFmtId="0" fontId="20" fillId="0" borderId="7" xfId="36" applyFont="1" applyBorder="1" applyAlignment="1" applyProtection="1">
      <alignment horizontal="left" vertical="center" wrapText="1"/>
      <protection hidden="1"/>
    </xf>
    <xf numFmtId="0" fontId="19" fillId="4" borderId="12" xfId="37" applyFont="1" applyFill="1" applyBorder="1" applyAlignment="1" applyProtection="1">
      <alignment horizontal="left" vertical="center" wrapText="1"/>
      <protection hidden="1"/>
    </xf>
    <xf numFmtId="0" fontId="19" fillId="4" borderId="13" xfId="37" applyFont="1" applyFill="1" applyBorder="1" applyAlignment="1" applyProtection="1">
      <alignment horizontal="left" vertical="center" wrapText="1"/>
      <protection hidden="1"/>
    </xf>
    <xf numFmtId="0" fontId="19" fillId="4" borderId="11" xfId="37" applyFont="1" applyFill="1" applyBorder="1" applyAlignment="1" applyProtection="1">
      <alignment horizontal="left" vertical="center" wrapText="1"/>
      <protection hidden="1"/>
    </xf>
    <xf numFmtId="0" fontId="19" fillId="4" borderId="9" xfId="37" applyFont="1" applyFill="1" applyBorder="1" applyAlignment="1" applyProtection="1">
      <alignment horizontal="left" vertical="center" wrapText="1"/>
      <protection hidden="1"/>
    </xf>
    <xf numFmtId="0" fontId="20" fillId="0" borderId="10" xfId="38" applyFont="1" applyBorder="1" applyAlignment="1" applyProtection="1">
      <alignment horizontal="left" vertical="center" wrapText="1"/>
      <protection hidden="1"/>
    </xf>
    <xf numFmtId="0" fontId="20" fillId="0" borderId="6" xfId="38" applyFont="1" applyBorder="1" applyAlignment="1" applyProtection="1">
      <alignment horizontal="left" vertical="center" wrapText="1"/>
      <protection hidden="1"/>
    </xf>
    <xf numFmtId="0" fontId="19" fillId="0" borderId="10" xfId="38" applyFont="1" applyBorder="1" applyAlignment="1" applyProtection="1">
      <alignment horizontal="left" vertical="center" wrapText="1"/>
      <protection hidden="1"/>
    </xf>
    <xf numFmtId="0" fontId="19" fillId="0" borderId="2" xfId="38" applyFont="1" applyBorder="1" applyAlignment="1" applyProtection="1">
      <alignment horizontal="left" vertical="center" wrapText="1"/>
      <protection hidden="1"/>
    </xf>
    <xf numFmtId="0" fontId="20" fillId="0" borderId="2" xfId="38" applyFont="1" applyBorder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44" fontId="16" fillId="6" borderId="8" xfId="42" applyFont="1" applyFill="1" applyBorder="1" applyAlignment="1" applyProtection="1">
      <alignment horizontal="center" vertical="center" wrapText="1"/>
      <protection hidden="1"/>
    </xf>
    <xf numFmtId="44" fontId="16" fillId="6" borderId="14" xfId="42" applyFont="1" applyFill="1" applyBorder="1" applyAlignment="1" applyProtection="1">
      <alignment horizontal="center" vertical="center" wrapText="1"/>
      <protection hidden="1"/>
    </xf>
    <xf numFmtId="44" fontId="16" fillId="6" borderId="7" xfId="42" applyFont="1" applyFill="1" applyBorder="1" applyAlignment="1" applyProtection="1">
      <alignment horizontal="center" vertical="center" wrapText="1"/>
      <protection hidden="1"/>
    </xf>
    <xf numFmtId="0" fontId="23" fillId="8" borderId="10" xfId="41" applyFont="1" applyFill="1" applyBorder="1" applyAlignment="1" applyProtection="1">
      <alignment horizontal="right" vertical="center" wrapText="1"/>
      <protection hidden="1"/>
    </xf>
    <xf numFmtId="0" fontId="23" fillId="8" borderId="2" xfId="41" applyFont="1" applyFill="1" applyBorder="1" applyAlignment="1" applyProtection="1">
      <alignment horizontal="right" vertical="center" wrapText="1"/>
      <protection hidden="1"/>
    </xf>
    <xf numFmtId="0" fontId="23" fillId="8" borderId="6" xfId="41" applyFont="1" applyFill="1" applyBorder="1" applyAlignment="1" applyProtection="1">
      <alignment horizontal="right" vertical="center" wrapText="1"/>
      <protection hidden="1"/>
    </xf>
    <xf numFmtId="0" fontId="23" fillId="0" borderId="10" xfId="41" applyFont="1" applyBorder="1" applyAlignment="1" applyProtection="1">
      <alignment horizontal="right" vertical="center" wrapText="1"/>
      <protection hidden="1"/>
    </xf>
    <xf numFmtId="0" fontId="23" fillId="0" borderId="2" xfId="41" applyFont="1" applyBorder="1" applyAlignment="1" applyProtection="1">
      <alignment horizontal="right" vertical="center" wrapText="1"/>
      <protection hidden="1"/>
    </xf>
    <xf numFmtId="0" fontId="23" fillId="0" borderId="6" xfId="41" applyFont="1" applyBorder="1" applyAlignment="1" applyProtection="1">
      <alignment horizontal="right" vertical="center" wrapText="1"/>
      <protection hidden="1"/>
    </xf>
    <xf numFmtId="44" fontId="16" fillId="6" borderId="1" xfId="42" applyFont="1" applyFill="1" applyBorder="1" applyAlignment="1" applyProtection="1">
      <alignment vertical="center" wrapText="1"/>
      <protection locked="0"/>
    </xf>
    <xf numFmtId="44" fontId="16" fillId="0" borderId="1" xfId="42" applyFont="1" applyFill="1" applyBorder="1" applyAlignment="1" applyProtection="1">
      <alignment vertical="center" wrapText="1"/>
      <protection hidden="1"/>
    </xf>
    <xf numFmtId="0" fontId="20" fillId="0" borderId="1" xfId="36" applyFont="1" applyFill="1" applyBorder="1" applyAlignment="1" applyProtection="1">
      <alignment horizontal="left" vertical="center" wrapText="1"/>
      <protection hidden="1"/>
    </xf>
  </cellXfs>
  <cellStyles count="44">
    <cellStyle name="Actual Date" xfId="5" xr:uid="{00000000-0005-0000-0000-000000000000}"/>
    <cellStyle name="Comma  - Style1" xfId="6" xr:uid="{00000000-0005-0000-0000-000001000000}"/>
    <cellStyle name="Comma  - Style2" xfId="7" xr:uid="{00000000-0005-0000-0000-000002000000}"/>
    <cellStyle name="Comma  - Style3" xfId="8" xr:uid="{00000000-0005-0000-0000-000003000000}"/>
    <cellStyle name="Comma  - Style4" xfId="9" xr:uid="{00000000-0005-0000-0000-000004000000}"/>
    <cellStyle name="Comma  - Style5" xfId="10" xr:uid="{00000000-0005-0000-0000-000005000000}"/>
    <cellStyle name="Comma  - Style6" xfId="11" xr:uid="{00000000-0005-0000-0000-000006000000}"/>
    <cellStyle name="Comma  - Style7" xfId="12" xr:uid="{00000000-0005-0000-0000-000007000000}"/>
    <cellStyle name="Comma  - Style8" xfId="13" xr:uid="{00000000-0005-0000-0000-000008000000}"/>
    <cellStyle name="Comma 2" xfId="3" xr:uid="{00000000-0005-0000-0000-000009000000}"/>
    <cellStyle name="Comma 3" xfId="35" xr:uid="{00000000-0005-0000-0000-00000A000000}"/>
    <cellStyle name="Comma 4" xfId="40" xr:uid="{00000000-0005-0000-0000-00000B000000}"/>
    <cellStyle name="Currency 2" xfId="4" xr:uid="{00000000-0005-0000-0000-00000C000000}"/>
    <cellStyle name="Currency 3" xfId="34" xr:uid="{00000000-0005-0000-0000-00000D000000}"/>
    <cellStyle name="Date" xfId="14" xr:uid="{00000000-0005-0000-0000-00000E000000}"/>
    <cellStyle name="Euro" xfId="15" xr:uid="{00000000-0005-0000-0000-00000F000000}"/>
    <cellStyle name="Fixed" xfId="16" xr:uid="{00000000-0005-0000-0000-000010000000}"/>
    <cellStyle name="Grey" xfId="17" xr:uid="{00000000-0005-0000-0000-000011000000}"/>
    <cellStyle name="HEADER" xfId="18" xr:uid="{00000000-0005-0000-0000-000012000000}"/>
    <cellStyle name="Heading1" xfId="19" xr:uid="{00000000-0005-0000-0000-000013000000}"/>
    <cellStyle name="Heading2" xfId="20" xr:uid="{00000000-0005-0000-0000-000014000000}"/>
    <cellStyle name="HIGHLIGHT" xfId="21" xr:uid="{00000000-0005-0000-0000-000015000000}"/>
    <cellStyle name="Input [yellow]" xfId="22" xr:uid="{00000000-0005-0000-0000-000016000000}"/>
    <cellStyle name="Migliaia (0)_Foglio1" xfId="23" xr:uid="{00000000-0005-0000-0000-000017000000}"/>
    <cellStyle name="Migliaia 2" xfId="24" xr:uid="{00000000-0005-0000-0000-000018000000}"/>
    <cellStyle name="Migliaia 5" xfId="39" xr:uid="{00000000-0005-0000-0000-000019000000}"/>
    <cellStyle name="no dec" xfId="25" xr:uid="{00000000-0005-0000-0000-00001A000000}"/>
    <cellStyle name="Normal - Style1" xfId="26" xr:uid="{00000000-0005-0000-0000-00001B000000}"/>
    <cellStyle name="Normal 2" xfId="36" xr:uid="{00000000-0005-0000-0000-00001C000000}"/>
    <cellStyle name="Normal_DFP - KMS GG_U e Fatturazione v36" xfId="1" xr:uid="{00000000-0005-0000-0000-00001D000000}"/>
    <cellStyle name="Normale" xfId="0" builtinId="0"/>
    <cellStyle name="Normale 2" xfId="2" xr:uid="{00000000-0005-0000-0000-00001F000000}"/>
    <cellStyle name="Normale 2 2" xfId="38" xr:uid="{00000000-0005-0000-0000-000020000000}"/>
    <cellStyle name="Normale 4" xfId="37" xr:uid="{00000000-0005-0000-0000-000021000000}"/>
    <cellStyle name="Normale 7" xfId="41" xr:uid="{00000000-0005-0000-0000-000022000000}"/>
    <cellStyle name="Percent [2]" xfId="27" xr:uid="{00000000-0005-0000-0000-000023000000}"/>
    <cellStyle name="Percentuale" xfId="43" builtinId="5"/>
    <cellStyle name="Percentuale 2" xfId="28" xr:uid="{00000000-0005-0000-0000-000024000000}"/>
    <cellStyle name="Unprot" xfId="29" xr:uid="{00000000-0005-0000-0000-000025000000}"/>
    <cellStyle name="Unprot$" xfId="30" xr:uid="{00000000-0005-0000-0000-000026000000}"/>
    <cellStyle name="Unprotect" xfId="31" xr:uid="{00000000-0005-0000-0000-000027000000}"/>
    <cellStyle name="Valuta" xfId="42" builtinId="4"/>
    <cellStyle name="Valuta (0)_Analisi Portafoglio 12 2001 Euro" xfId="32" xr:uid="{00000000-0005-0000-0000-000028000000}"/>
    <cellStyle name="Valuta 2" xfId="33" xr:uid="{00000000-0005-0000-0000-000029000000}"/>
  </cellStyles>
  <dxfs count="11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517318</xdr:colOff>
      <xdr:row>0</xdr:row>
      <xdr:rowOff>80438</xdr:rowOff>
    </xdr:from>
    <xdr:to>
      <xdr:col>5</xdr:col>
      <xdr:colOff>790575</xdr:colOff>
      <xdr:row>2</xdr:row>
      <xdr:rowOff>28576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702F944-8D0D-4EB5-ABD6-117FB318B8F6}"/>
            </a:ext>
          </a:extLst>
        </xdr:cNvPr>
        <xdr:cNvSpPr txBox="1">
          <a:spLocks noChangeArrowheads="1"/>
        </xdr:cNvSpPr>
      </xdr:nvSpPr>
      <xdr:spPr bwMode="auto">
        <a:xfrm>
          <a:off x="1507918" y="80438"/>
          <a:ext cx="5721557" cy="7672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r>
            <a:rPr lang="it-IT" sz="1100" b="0" i="0" cap="small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PROCEDURA DI GARA A RILEVANZA COMUNITARIA AVENTE AD OGGETTO</a:t>
          </a:r>
          <a:endParaRPr lang="it-IT" sz="1000" b="0" i="0">
            <a:solidFill>
              <a:srgbClr val="0070C0"/>
            </a:solidFill>
            <a:effectLst/>
          </a:endParaRPr>
        </a:p>
        <a:p>
          <a:r>
            <a:rPr lang="it-IT" sz="1100" b="0" i="0" cap="small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t-IT" sz="1000" b="0" i="0">
            <a:solidFill>
              <a:srgbClr val="0070C0"/>
            </a:solidFill>
            <a:effectLst/>
          </a:endParaRPr>
        </a:p>
        <a:p>
          <a:r>
            <a:rPr lang="it-IT" sz="1100" b="0" i="0" cap="small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SERVIZI DI ASSISTENZA SPECIALISTICA ALL’UTENTE e di ASSISTENZA SISTEMISTICA A SUPPORTO DEL CED DEL GRUPPO ENAV S.p.A. </a:t>
          </a:r>
          <a:r>
            <a:rPr lang="it-IT" sz="1200" b="1" i="0">
              <a:solidFill>
                <a:schemeClr val="tx2"/>
              </a:solidFill>
              <a:effectLst/>
              <a:latin typeface="Arial" pitchFamily="34" charset="0"/>
              <a:ea typeface="+mn-ea"/>
              <a:cs typeface="Arial" pitchFamily="34" charset="0"/>
            </a:rPr>
            <a:t>- LOTTO 2</a:t>
          </a:r>
        </a:p>
      </xdr:txBody>
    </xdr:sp>
    <xdr:clientData/>
  </xdr:twoCellAnchor>
  <xdr:twoCellAnchor>
    <xdr:from>
      <xdr:col>0</xdr:col>
      <xdr:colOff>209085</xdr:colOff>
      <xdr:row>0</xdr:row>
      <xdr:rowOff>220702</xdr:rowOff>
    </xdr:from>
    <xdr:to>
      <xdr:col>1</xdr:col>
      <xdr:colOff>420959</xdr:colOff>
      <xdr:row>0</xdr:row>
      <xdr:rowOff>578005</xdr:rowOff>
    </xdr:to>
    <xdr:pic>
      <xdr:nvPicPr>
        <xdr:cNvPr id="3" name="Immagine 18">
          <a:extLst>
            <a:ext uri="{FF2B5EF4-FFF2-40B4-BE49-F238E27FC236}">
              <a16:creationId xmlns:a16="http://schemas.microsoft.com/office/drawing/2014/main" id="{30FE21BA-7264-4CB4-A04D-8B1089120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85" y="220702"/>
          <a:ext cx="1202474" cy="35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662103</xdr:colOff>
      <xdr:row>0</xdr:row>
      <xdr:rowOff>174238</xdr:rowOff>
    </xdr:from>
    <xdr:to>
      <xdr:col>6</xdr:col>
      <xdr:colOff>1090728</xdr:colOff>
      <xdr:row>0</xdr:row>
      <xdr:rowOff>593338</xdr:rowOff>
    </xdr:to>
    <xdr:pic>
      <xdr:nvPicPr>
        <xdr:cNvPr id="4" name="Immagine 20">
          <a:extLst>
            <a:ext uri="{FF2B5EF4-FFF2-40B4-BE49-F238E27FC236}">
              <a16:creationId xmlns:a16="http://schemas.microsoft.com/office/drawing/2014/main" id="{B02C1B1E-A8DF-41EC-848F-12A2F64D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178" y="174238"/>
          <a:ext cx="428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5</xdr:col>
      <xdr:colOff>962025</xdr:colOff>
      <xdr:row>56</xdr:row>
      <xdr:rowOff>0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F365AE7F-1078-42E2-B235-1C6CF28334F3}"/>
            </a:ext>
          </a:extLst>
        </xdr:cNvPr>
        <xdr:cNvSpPr>
          <a:spLocks noChangeArrowheads="1"/>
        </xdr:cNvSpPr>
      </xdr:nvSpPr>
      <xdr:spPr bwMode="auto">
        <a:xfrm>
          <a:off x="0" y="14354175"/>
          <a:ext cx="7400925" cy="1104900"/>
        </a:xfrm>
        <a:prstGeom prst="rect">
          <a:avLst/>
        </a:prstGeom>
        <a:solidFill>
          <a:schemeClr val="bg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auto" latinLnBrk="0" hangingPunct="1"/>
          <a:r>
            <a:rPr lang="it-IT" sz="1600">
              <a:effectLst/>
              <a:latin typeface="+mn-lt"/>
              <a:ea typeface="+mn-ea"/>
              <a:cs typeface="+mn-cs"/>
            </a:rPr>
            <a:t>I costi relativi alla sicurezza di cui all’art. 95 del D.lgs. n. 50/2016 e s.m.i, </a:t>
          </a:r>
          <a:r>
            <a:rPr lang="it-IT" sz="1600" b="1" u="sng">
              <a:effectLst/>
              <a:latin typeface="+mn-lt"/>
              <a:ea typeface="+mn-ea"/>
              <a:cs typeface="+mn-cs"/>
            </a:rPr>
            <a:t>già compresi nel prezzo</a:t>
          </a:r>
          <a:r>
            <a:rPr lang="it-IT" sz="1600">
              <a:effectLst/>
              <a:latin typeface="+mn-lt"/>
              <a:ea typeface="+mn-ea"/>
              <a:cs typeface="+mn-cs"/>
            </a:rPr>
            <a:t> offerto,</a:t>
          </a:r>
          <a:r>
            <a:rPr lang="it-IT" sz="1600" baseline="0">
              <a:effectLst/>
              <a:latin typeface="+mn-lt"/>
              <a:ea typeface="+mn-ea"/>
              <a:cs typeface="+mn-cs"/>
            </a:rPr>
            <a:t> sono pari a:</a:t>
          </a:r>
          <a:endParaRPr lang="it-IT" sz="1600">
            <a:effectLst/>
          </a:endParaRPr>
        </a:p>
      </xdr:txBody>
    </xdr:sp>
    <xdr:clientData/>
  </xdr:twoCellAnchor>
  <xdr:twoCellAnchor>
    <xdr:from>
      <xdr:col>0</xdr:col>
      <xdr:colOff>1</xdr:colOff>
      <xdr:row>57</xdr:row>
      <xdr:rowOff>0</xdr:rowOff>
    </xdr:from>
    <xdr:to>
      <xdr:col>5</xdr:col>
      <xdr:colOff>952501</xdr:colOff>
      <xdr:row>62</xdr:row>
      <xdr:rowOff>159809</xdr:rowOff>
    </xdr:to>
    <xdr:sp macro="" textlink="">
      <xdr:nvSpPr>
        <xdr:cNvPr id="7" name="Rectangle 11">
          <a:extLst>
            <a:ext uri="{FF2B5EF4-FFF2-40B4-BE49-F238E27FC236}">
              <a16:creationId xmlns:a16="http://schemas.microsoft.com/office/drawing/2014/main" id="{09F1B9E7-5FB0-494A-9593-700FC7B2E1A9}"/>
            </a:ext>
          </a:extLst>
        </xdr:cNvPr>
        <xdr:cNvSpPr>
          <a:spLocks noChangeArrowheads="1"/>
        </xdr:cNvSpPr>
      </xdr:nvSpPr>
      <xdr:spPr bwMode="auto">
        <a:xfrm>
          <a:off x="1" y="15649575"/>
          <a:ext cx="7391400" cy="969434"/>
        </a:xfrm>
        <a:prstGeom prst="rect">
          <a:avLst/>
        </a:prstGeom>
        <a:solidFill>
          <a:schemeClr val="bg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600">
              <a:effectLst/>
              <a:latin typeface="+mn-lt"/>
              <a:ea typeface="+mn-ea"/>
              <a:cs typeface="+mn-cs"/>
            </a:rPr>
            <a:t>Con l'apposizione della Firma, l’Offerente assume l’impegno di mantenere ferma l'offerta per 180 giorni dalla data di scadenza fissata per la presentazione delle offerte.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206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3</xdr:col>
      <xdr:colOff>1038225</xdr:colOff>
      <xdr:row>69</xdr:row>
      <xdr:rowOff>85725</xdr:rowOff>
    </xdr:to>
    <xdr:sp macro="" textlink="">
      <xdr:nvSpPr>
        <xdr:cNvPr id="8" name="Rectangle 11">
          <a:extLst>
            <a:ext uri="{FF2B5EF4-FFF2-40B4-BE49-F238E27FC236}">
              <a16:creationId xmlns:a16="http://schemas.microsoft.com/office/drawing/2014/main" id="{899935FF-EF5F-478E-8888-EB4BF206B3D1}"/>
            </a:ext>
          </a:extLst>
        </xdr:cNvPr>
        <xdr:cNvSpPr>
          <a:spLocks noChangeArrowheads="1"/>
        </xdr:cNvSpPr>
      </xdr:nvSpPr>
      <xdr:spPr bwMode="auto">
        <a:xfrm>
          <a:off x="0" y="16783050"/>
          <a:ext cx="5286375" cy="8953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2060"/>
              </a:solidFill>
              <a:latin typeface="Arial"/>
              <a:cs typeface="Arial"/>
            </a:rPr>
            <a:t>Firma: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2eme.accenture.com/MDG%20-%20CLIENT%20GROUP/GRUPPO%20GENERALI/ANALYSIS/Report/FY03/April%20FY03/KPI'S%20Analysis%203004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2eme.accenture.com/MDG%20-%20CLIENT%20GROUP/GRUPPO%20GENERALI/GGS/PVG%202003%20GGS00707/Gestione%20Fatture%20PVG%202003%20-%20Project%20Vi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2eme.accenture.com/Documents%20and%20Settings/guerriee/My%20Documents/Job/Alleanza/Progetti/Project%20Management%20anno%202002/Foto%20al%2015-09-02/2002-05-31%20Carichi%20per%20progetto%20vs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DG\FINANZA\REPORTIN\FY98\Italy\Report\FEB-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2eme.accenture.com/Documents%20and%20Settings/guerriee/My%20Documents/Job/Alleanza/Progetti/Project%20Management/PM%20anno%202003/2003/Economics/2003-12-31%20Economics%20ALLE/2002-05-31%20Monitoraggio%20Job%20Alleanza%20vs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2eme.accenture.com/Documents%20and%20Settings/letizia.niccoletti/Local%20Settings/Temporary%20Internet%20Files/OLK57/ANALYSIS/Job%20Detail/FY04/January%20FY2004/Job%20Detail%201501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2eme.accenture.com/Data/Cfm/Clients/GRUPPO%20GENERALI%201-2/ALLEANZA%20ASSICURAZIONI/Analysis/POC%20Analysis/Fy05/Poc%20Analysis%20150105/PoC%20BC928001%20MIGRA2004-05%203112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2eme.accenture.com/CDG/FINANZA/Plan98/TRGT98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2eme.accenture.com/Documents%20and%20Settings/guerriee/My%20Documents/Job/Alleanza/Progetti/Project%20Management%20anno%202002/Foto%20al%2015-09-02/2002-05-31%20Monitoraggio%20Job%20Alleanza%20vs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s2eme.accenture.com/DOCUME~1/bollinir/LOCALS~1/Temp/Monitoraggio%20Job%20Alleanza%20vs%20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KPI GRUPPO YTD"/>
      <sheetName val="KPI GRUPPO MTD"/>
      <sheetName val="WCR GRUPPO"/>
      <sheetName val="KPI ALL YTD"/>
      <sheetName val="KPI ALL MTD"/>
      <sheetName val="WCR ALA"/>
      <sheetName val="KPI GEN YTD"/>
      <sheetName val="KPI GEN MTD"/>
      <sheetName val="WCR GEN"/>
      <sheetName val="KPI GTEL YTD"/>
      <sheetName val="KPI GTEL MTD"/>
      <sheetName val="WCR GTEL"/>
      <sheetName val="KPI GGS YTD"/>
      <sheetName val="KPI GGS MTD"/>
      <sheetName val="WCR GGS"/>
      <sheetName val="MTD 300403"/>
      <sheetName val="I&amp;R 300403"/>
      <sheetName val="MTD 310303"/>
      <sheetName val="I&amp;R 280203"/>
      <sheetName val="MTD General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 Storni"/>
      <sheetName val="Set03"/>
      <sheetName val="Ago03-2"/>
      <sheetName val="Ago03-1"/>
      <sheetName val="Lug03-2"/>
      <sheetName val="Lug03-1"/>
      <sheetName val="Giu03"/>
      <sheetName val="Mag03"/>
      <sheetName val="Apr03"/>
      <sheetName val="Mar03"/>
      <sheetName val="Feb03"/>
      <sheetName val="Gen03"/>
      <sheetName val="Riepilogo Fatture-RDA"/>
      <sheetName val="Risorse-GenGiu"/>
      <sheetName val="Risorse-LugDic"/>
      <sheetName val="Tariff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 t="str">
            <v>FAD</v>
          </cell>
          <cell r="D7" t="str">
            <v>Francesco</v>
          </cell>
          <cell r="E7" t="str">
            <v>Adami</v>
          </cell>
          <cell r="F7" t="str">
            <v>S</v>
          </cell>
          <cell r="G7" t="str">
            <v>Analista esperto</v>
          </cell>
          <cell r="H7">
            <v>931</v>
          </cell>
          <cell r="I7">
            <v>116.38</v>
          </cell>
        </row>
        <row r="8">
          <cell r="C8" t="str">
            <v>AAS</v>
          </cell>
          <cell r="D8" t="str">
            <v>Alessandro</v>
          </cell>
          <cell r="E8" t="str">
            <v>Assab</v>
          </cell>
          <cell r="F8" t="str">
            <v>S</v>
          </cell>
          <cell r="G8" t="str">
            <v>Programmatore</v>
          </cell>
          <cell r="H8">
            <v>442</v>
          </cell>
          <cell r="I8">
            <v>55.25</v>
          </cell>
        </row>
        <row r="9">
          <cell r="C9" t="str">
            <v>LBA</v>
          </cell>
          <cell r="D9" t="str">
            <v>Lorenzo</v>
          </cell>
          <cell r="E9" t="str">
            <v>Bazzanella</v>
          </cell>
          <cell r="F9" t="str">
            <v>S</v>
          </cell>
          <cell r="G9" t="str">
            <v>Analista esperto</v>
          </cell>
          <cell r="H9">
            <v>931</v>
          </cell>
          <cell r="I9">
            <v>116.38</v>
          </cell>
        </row>
        <row r="10">
          <cell r="C10" t="str">
            <v>MBE</v>
          </cell>
          <cell r="D10" t="str">
            <v>Massimiliano</v>
          </cell>
          <cell r="E10" t="str">
            <v>Bellini</v>
          </cell>
          <cell r="F10" t="str">
            <v>S</v>
          </cell>
          <cell r="G10" t="str">
            <v>Analista esperto</v>
          </cell>
          <cell r="H10">
            <v>1017</v>
          </cell>
          <cell r="I10">
            <v>127.13</v>
          </cell>
        </row>
        <row r="11">
          <cell r="C11" t="str">
            <v>MBT</v>
          </cell>
          <cell r="D11" t="str">
            <v>Matteo</v>
          </cell>
          <cell r="E11" t="str">
            <v>Bettoni</v>
          </cell>
          <cell r="F11" t="str">
            <v>S</v>
          </cell>
          <cell r="G11" t="str">
            <v>Programmatore</v>
          </cell>
          <cell r="H11">
            <v>405</v>
          </cell>
          <cell r="I11">
            <v>50.63</v>
          </cell>
        </row>
        <row r="12">
          <cell r="C12" t="str">
            <v>MBO</v>
          </cell>
          <cell r="D12" t="str">
            <v>Matteo</v>
          </cell>
          <cell r="E12" t="str">
            <v>Bonati</v>
          </cell>
          <cell r="F12" t="str">
            <v>S</v>
          </cell>
          <cell r="G12" t="str">
            <v>Team Leader</v>
          </cell>
          <cell r="H12">
            <v>1401</v>
          </cell>
          <cell r="I12">
            <v>175.13</v>
          </cell>
        </row>
        <row r="13">
          <cell r="C13" t="str">
            <v>SBO</v>
          </cell>
          <cell r="D13" t="str">
            <v>Simone</v>
          </cell>
          <cell r="E13" t="str">
            <v>Bosetti</v>
          </cell>
          <cell r="F13" t="str">
            <v>S</v>
          </cell>
          <cell r="G13" t="str">
            <v>Analista esperto</v>
          </cell>
          <cell r="H13">
            <v>931</v>
          </cell>
          <cell r="I13">
            <v>116.38</v>
          </cell>
        </row>
        <row r="14">
          <cell r="C14" t="str">
            <v>SCA</v>
          </cell>
          <cell r="D14" t="str">
            <v>Sebastiano</v>
          </cell>
          <cell r="E14" t="str">
            <v>Cannella</v>
          </cell>
          <cell r="F14" t="str">
            <v>S</v>
          </cell>
          <cell r="G14" t="str">
            <v>Team Leader</v>
          </cell>
          <cell r="H14">
            <v>1401</v>
          </cell>
          <cell r="I14">
            <v>175.13</v>
          </cell>
        </row>
        <row r="15">
          <cell r="C15" t="str">
            <v>ACA</v>
          </cell>
          <cell r="D15" t="str">
            <v>Alessandro</v>
          </cell>
          <cell r="E15" t="str">
            <v>Cappelli</v>
          </cell>
          <cell r="F15" t="str">
            <v>N</v>
          </cell>
          <cell r="G15" t="str">
            <v>Project leader</v>
          </cell>
          <cell r="H15">
            <v>1640</v>
          </cell>
          <cell r="I15">
            <v>205</v>
          </cell>
        </row>
        <row r="16">
          <cell r="C16" t="str">
            <v>GCH</v>
          </cell>
          <cell r="D16" t="str">
            <v>Gianfranco</v>
          </cell>
          <cell r="E16" t="str">
            <v>Chiaravalloti</v>
          </cell>
          <cell r="F16" t="str">
            <v>S</v>
          </cell>
          <cell r="G16" t="str">
            <v>Analista Programmatore</v>
          </cell>
          <cell r="H16">
            <v>512</v>
          </cell>
          <cell r="I16">
            <v>64</v>
          </cell>
        </row>
        <row r="17">
          <cell r="C17" t="str">
            <v>CCH</v>
          </cell>
          <cell r="D17" t="str">
            <v>Claudia</v>
          </cell>
          <cell r="E17" t="str">
            <v>Chiari</v>
          </cell>
          <cell r="F17" t="str">
            <v>S</v>
          </cell>
          <cell r="G17" t="str">
            <v>Programmatore</v>
          </cell>
          <cell r="H17">
            <v>405</v>
          </cell>
          <cell r="I17">
            <v>50.63</v>
          </cell>
        </row>
        <row r="18">
          <cell r="C18" t="str">
            <v>FDI</v>
          </cell>
          <cell r="D18" t="str">
            <v>Fabrizio</v>
          </cell>
          <cell r="E18" t="str">
            <v>D'Incà</v>
          </cell>
          <cell r="F18" t="str">
            <v>S</v>
          </cell>
          <cell r="G18" t="str">
            <v>Team Leader</v>
          </cell>
          <cell r="H18">
            <v>1530</v>
          </cell>
          <cell r="I18">
            <v>191.25</v>
          </cell>
        </row>
        <row r="19">
          <cell r="C19" t="str">
            <v>IDE</v>
          </cell>
          <cell r="D19" t="str">
            <v>Imma</v>
          </cell>
          <cell r="E19" t="str">
            <v>De Rogati</v>
          </cell>
          <cell r="F19" t="str">
            <v>S</v>
          </cell>
          <cell r="G19" t="str">
            <v>Programmatore</v>
          </cell>
          <cell r="H19">
            <v>442</v>
          </cell>
          <cell r="I19">
            <v>55.25</v>
          </cell>
        </row>
        <row r="20">
          <cell r="C20" t="str">
            <v>MDI</v>
          </cell>
          <cell r="D20" t="str">
            <v>Massimiliano</v>
          </cell>
          <cell r="E20" t="str">
            <v>Di Gregorio</v>
          </cell>
          <cell r="F20" t="str">
            <v>S</v>
          </cell>
          <cell r="G20" t="str">
            <v>Team Leader</v>
          </cell>
          <cell r="H20">
            <v>1530</v>
          </cell>
          <cell r="I20">
            <v>191.25</v>
          </cell>
        </row>
        <row r="21">
          <cell r="C21" t="str">
            <v>SDI</v>
          </cell>
          <cell r="D21" t="str">
            <v>Stefano</v>
          </cell>
          <cell r="E21" t="str">
            <v>Dinelli</v>
          </cell>
          <cell r="F21" t="str">
            <v>S</v>
          </cell>
          <cell r="G21" t="str">
            <v>Analista Programmatore</v>
          </cell>
          <cell r="H21">
            <v>556</v>
          </cell>
          <cell r="I21">
            <v>69.5</v>
          </cell>
        </row>
        <row r="22">
          <cell r="C22" t="str">
            <v>LDI</v>
          </cell>
          <cell r="D22" t="str">
            <v>Luca</v>
          </cell>
          <cell r="E22" t="str">
            <v>Dionisi</v>
          </cell>
          <cell r="F22" t="str">
            <v>S</v>
          </cell>
          <cell r="G22" t="str">
            <v>Analista Programmatore</v>
          </cell>
          <cell r="H22">
            <v>512</v>
          </cell>
          <cell r="I22">
            <v>64</v>
          </cell>
        </row>
        <row r="23">
          <cell r="C23" t="str">
            <v>EFA</v>
          </cell>
          <cell r="D23" t="str">
            <v>Enrico</v>
          </cell>
          <cell r="E23" t="str">
            <v>Faccin</v>
          </cell>
          <cell r="F23" t="str">
            <v>S</v>
          </cell>
          <cell r="G23" t="str">
            <v>Programmatore</v>
          </cell>
          <cell r="H23">
            <v>405</v>
          </cell>
          <cell r="I23">
            <v>50.63</v>
          </cell>
        </row>
        <row r="24">
          <cell r="C24" t="str">
            <v>MFA</v>
          </cell>
          <cell r="D24" t="str">
            <v>Massimo</v>
          </cell>
          <cell r="E24" t="str">
            <v>Fausti</v>
          </cell>
          <cell r="F24" t="str">
            <v>S</v>
          </cell>
          <cell r="G24" t="str">
            <v>Analista Programmatore</v>
          </cell>
          <cell r="H24">
            <v>512</v>
          </cell>
          <cell r="I24">
            <v>64</v>
          </cell>
        </row>
        <row r="25">
          <cell r="C25" t="str">
            <v>IFA</v>
          </cell>
          <cell r="D25" t="str">
            <v>Ivan</v>
          </cell>
          <cell r="E25" t="str">
            <v>Favaro</v>
          </cell>
          <cell r="F25" t="str">
            <v>S</v>
          </cell>
          <cell r="G25" t="str">
            <v>Analista esperto</v>
          </cell>
          <cell r="H25">
            <v>931</v>
          </cell>
          <cell r="I25">
            <v>116.38</v>
          </cell>
        </row>
        <row r="26">
          <cell r="C26" t="str">
            <v>FFI</v>
          </cell>
          <cell r="D26" t="str">
            <v>Fabio</v>
          </cell>
          <cell r="E26" t="str">
            <v>Finamore</v>
          </cell>
          <cell r="F26" t="str">
            <v>S</v>
          </cell>
          <cell r="G26" t="str">
            <v>Programmatore</v>
          </cell>
          <cell r="H26">
            <v>442</v>
          </cell>
          <cell r="I26">
            <v>55.25</v>
          </cell>
        </row>
        <row r="27">
          <cell r="C27" t="str">
            <v>AFI</v>
          </cell>
          <cell r="D27" t="str">
            <v>Alfonso</v>
          </cell>
          <cell r="E27" t="str">
            <v>Fiore</v>
          </cell>
          <cell r="F27" t="str">
            <v>S</v>
          </cell>
          <cell r="G27" t="str">
            <v>Programmatore</v>
          </cell>
          <cell r="H27">
            <v>405</v>
          </cell>
          <cell r="I27">
            <v>50.63</v>
          </cell>
        </row>
        <row r="28">
          <cell r="C28" t="str">
            <v>LFI</v>
          </cell>
          <cell r="D28" t="str">
            <v>Luca</v>
          </cell>
          <cell r="E28" t="str">
            <v>Fiori</v>
          </cell>
          <cell r="F28" t="str">
            <v>S</v>
          </cell>
          <cell r="G28" t="str">
            <v>Programmatore</v>
          </cell>
          <cell r="H28">
            <v>405</v>
          </cell>
          <cell r="I28">
            <v>50.63</v>
          </cell>
        </row>
        <row r="29">
          <cell r="C29" t="str">
            <v>PFI</v>
          </cell>
          <cell r="D29" t="str">
            <v>Piero</v>
          </cell>
          <cell r="E29" t="str">
            <v>Fiorot</v>
          </cell>
          <cell r="F29" t="str">
            <v>S</v>
          </cell>
          <cell r="G29" t="str">
            <v>Analista Programmatore</v>
          </cell>
          <cell r="H29">
            <v>512</v>
          </cell>
          <cell r="I29">
            <v>64</v>
          </cell>
        </row>
        <row r="30">
          <cell r="C30" t="str">
            <v>AGO</v>
          </cell>
          <cell r="D30" t="str">
            <v>Alessia</v>
          </cell>
          <cell r="E30" t="str">
            <v>Gori</v>
          </cell>
          <cell r="F30" t="str">
            <v>S</v>
          </cell>
          <cell r="G30" t="str">
            <v>Analista esperto</v>
          </cell>
          <cell r="H30">
            <v>1017</v>
          </cell>
          <cell r="I30">
            <v>127.13</v>
          </cell>
        </row>
        <row r="31">
          <cell r="C31" t="str">
            <v>PGU</v>
          </cell>
          <cell r="D31" t="str">
            <v>Paola</v>
          </cell>
          <cell r="E31" t="str">
            <v>Guardiano</v>
          </cell>
          <cell r="F31" t="str">
            <v>N</v>
          </cell>
          <cell r="G31" t="str">
            <v>Project leader</v>
          </cell>
          <cell r="H31">
            <v>1640</v>
          </cell>
          <cell r="I31">
            <v>205</v>
          </cell>
        </row>
        <row r="32">
          <cell r="C32" t="str">
            <v>MGU</v>
          </cell>
          <cell r="D32" t="str">
            <v>Monica</v>
          </cell>
          <cell r="E32" t="str">
            <v>Guerra</v>
          </cell>
          <cell r="F32" t="str">
            <v>S</v>
          </cell>
          <cell r="G32" t="str">
            <v>Analista</v>
          </cell>
          <cell r="H32">
            <v>616</v>
          </cell>
          <cell r="I32">
            <v>77</v>
          </cell>
        </row>
        <row r="33">
          <cell r="C33" t="str">
            <v>FLA</v>
          </cell>
          <cell r="D33" t="str">
            <v>Filippo</v>
          </cell>
          <cell r="E33" t="str">
            <v>La Rocca</v>
          </cell>
          <cell r="F33" t="str">
            <v>S</v>
          </cell>
          <cell r="G33" t="str">
            <v>Team Leader</v>
          </cell>
          <cell r="H33">
            <v>1530</v>
          </cell>
          <cell r="I33">
            <v>191.25</v>
          </cell>
        </row>
        <row r="34">
          <cell r="C34" t="str">
            <v>FLU</v>
          </cell>
          <cell r="D34" t="str">
            <v>Fabio</v>
          </cell>
          <cell r="E34" t="str">
            <v>Lucci</v>
          </cell>
          <cell r="F34" t="str">
            <v>S</v>
          </cell>
          <cell r="G34" t="str">
            <v>Analista esperto</v>
          </cell>
          <cell r="H34">
            <v>1017</v>
          </cell>
          <cell r="I34">
            <v>127.13</v>
          </cell>
        </row>
        <row r="35">
          <cell r="C35" t="str">
            <v>FMA</v>
          </cell>
          <cell r="D35" t="str">
            <v>Francesco</v>
          </cell>
          <cell r="E35" t="str">
            <v>Magrini</v>
          </cell>
          <cell r="F35" t="str">
            <v>S</v>
          </cell>
          <cell r="G35" t="str">
            <v>Analista esperto</v>
          </cell>
          <cell r="H35">
            <v>1017</v>
          </cell>
          <cell r="I35">
            <v>127.13</v>
          </cell>
        </row>
        <row r="36">
          <cell r="C36" t="str">
            <v>MMN</v>
          </cell>
          <cell r="D36" t="str">
            <v>Massimo</v>
          </cell>
          <cell r="E36" t="str">
            <v>Manzini</v>
          </cell>
          <cell r="F36" t="str">
            <v>S</v>
          </cell>
          <cell r="G36" t="str">
            <v>Programmatore</v>
          </cell>
          <cell r="H36">
            <v>405</v>
          </cell>
          <cell r="I36">
            <v>50.63</v>
          </cell>
        </row>
        <row r="37">
          <cell r="C37" t="str">
            <v>FMG</v>
          </cell>
          <cell r="D37" t="str">
            <v>Francesco</v>
          </cell>
          <cell r="E37" t="str">
            <v>Marangoni</v>
          </cell>
          <cell r="F37" t="str">
            <v>S</v>
          </cell>
          <cell r="G37" t="str">
            <v>Analista Programmatore</v>
          </cell>
          <cell r="H37">
            <v>556</v>
          </cell>
          <cell r="I37">
            <v>69.5</v>
          </cell>
        </row>
        <row r="38">
          <cell r="C38" t="str">
            <v>MMA</v>
          </cell>
          <cell r="D38" t="str">
            <v>Marco</v>
          </cell>
          <cell r="E38" t="str">
            <v>Marcaccioli</v>
          </cell>
          <cell r="F38" t="str">
            <v>S</v>
          </cell>
          <cell r="G38" t="str">
            <v>Analista Programmatore</v>
          </cell>
          <cell r="H38">
            <v>512</v>
          </cell>
          <cell r="I38">
            <v>64</v>
          </cell>
        </row>
        <row r="39">
          <cell r="C39" t="str">
            <v>GMA</v>
          </cell>
          <cell r="D39" t="str">
            <v>Gabriella</v>
          </cell>
          <cell r="E39" t="str">
            <v>Martinelli</v>
          </cell>
          <cell r="F39" t="str">
            <v>S</v>
          </cell>
          <cell r="G39" t="str">
            <v>Programmatore</v>
          </cell>
          <cell r="H39">
            <v>405</v>
          </cell>
          <cell r="I39">
            <v>50.63</v>
          </cell>
        </row>
        <row r="40">
          <cell r="C40" t="str">
            <v>EMI</v>
          </cell>
          <cell r="D40" t="str">
            <v>Ermanno</v>
          </cell>
          <cell r="E40" t="str">
            <v>Miotto</v>
          </cell>
          <cell r="F40" t="str">
            <v>S</v>
          </cell>
          <cell r="G40" t="str">
            <v>Analista esperto</v>
          </cell>
          <cell r="H40">
            <v>1017</v>
          </cell>
          <cell r="I40">
            <v>127.13</v>
          </cell>
        </row>
        <row r="41">
          <cell r="C41" t="str">
            <v>GMO</v>
          </cell>
          <cell r="D41" t="str">
            <v>Gianluigi</v>
          </cell>
          <cell r="E41" t="str">
            <v>Morganti</v>
          </cell>
          <cell r="F41" t="str">
            <v>N</v>
          </cell>
          <cell r="G41" t="str">
            <v>Program Leader</v>
          </cell>
          <cell r="H41">
            <v>2091</v>
          </cell>
          <cell r="I41">
            <v>261.38</v>
          </cell>
        </row>
        <row r="42">
          <cell r="C42" t="str">
            <v>SNA</v>
          </cell>
          <cell r="D42" t="str">
            <v>Stefano</v>
          </cell>
          <cell r="E42" t="str">
            <v>Nanni</v>
          </cell>
          <cell r="F42" t="str">
            <v>S</v>
          </cell>
          <cell r="G42" t="str">
            <v>Analista esperto</v>
          </cell>
          <cell r="H42">
            <v>931</v>
          </cell>
          <cell r="I42">
            <v>116.38</v>
          </cell>
        </row>
        <row r="43">
          <cell r="C43" t="str">
            <v>APA</v>
          </cell>
          <cell r="D43" t="str">
            <v>Andrea</v>
          </cell>
          <cell r="E43" t="str">
            <v>Pampanin</v>
          </cell>
          <cell r="F43" t="str">
            <v>N</v>
          </cell>
          <cell r="G43" t="str">
            <v>Project leader</v>
          </cell>
          <cell r="H43">
            <v>1640</v>
          </cell>
          <cell r="I43">
            <v>205</v>
          </cell>
        </row>
        <row r="44">
          <cell r="C44" t="str">
            <v>CPI</v>
          </cell>
          <cell r="D44" t="str">
            <v>Cesare</v>
          </cell>
          <cell r="E44" t="str">
            <v>Pistelli</v>
          </cell>
          <cell r="F44" t="str">
            <v>S</v>
          </cell>
          <cell r="G44" t="str">
            <v>Analista Programmatore</v>
          </cell>
          <cell r="H44">
            <v>512</v>
          </cell>
          <cell r="I44">
            <v>64</v>
          </cell>
        </row>
        <row r="45">
          <cell r="C45" t="str">
            <v>APO</v>
          </cell>
          <cell r="D45" t="str">
            <v>Alberto</v>
          </cell>
          <cell r="E45" t="str">
            <v>Polverino</v>
          </cell>
          <cell r="F45" t="str">
            <v>S</v>
          </cell>
          <cell r="G45" t="str">
            <v>Team Leader</v>
          </cell>
          <cell r="H45">
            <v>1401</v>
          </cell>
          <cell r="I45">
            <v>175.13</v>
          </cell>
        </row>
        <row r="46">
          <cell r="C46" t="str">
            <v>MRA</v>
          </cell>
          <cell r="D46" t="str">
            <v>Mattia</v>
          </cell>
          <cell r="E46" t="str">
            <v>Radice</v>
          </cell>
          <cell r="F46" t="str">
            <v>S</v>
          </cell>
          <cell r="G46" t="str">
            <v>Analista</v>
          </cell>
          <cell r="H46">
            <v>670</v>
          </cell>
          <cell r="I46">
            <v>83.75</v>
          </cell>
        </row>
        <row r="47">
          <cell r="C47" t="str">
            <v>CRU</v>
          </cell>
          <cell r="D47" t="str">
            <v>Chiara</v>
          </cell>
          <cell r="E47" t="str">
            <v>Ruffini</v>
          </cell>
          <cell r="F47" t="str">
            <v>S</v>
          </cell>
          <cell r="G47" t="str">
            <v>Analista esperto</v>
          </cell>
          <cell r="H47">
            <v>931</v>
          </cell>
          <cell r="I47">
            <v>116.38</v>
          </cell>
        </row>
        <row r="48">
          <cell r="C48" t="str">
            <v>ASA</v>
          </cell>
          <cell r="D48" t="str">
            <v>Abramo</v>
          </cell>
          <cell r="E48" t="str">
            <v>Salvestrin</v>
          </cell>
          <cell r="F48" t="str">
            <v>S</v>
          </cell>
          <cell r="G48" t="str">
            <v>Programmatore</v>
          </cell>
          <cell r="H48">
            <v>405</v>
          </cell>
          <cell r="I48">
            <v>50.63</v>
          </cell>
        </row>
        <row r="49">
          <cell r="C49" t="str">
            <v>MSE</v>
          </cell>
          <cell r="D49" t="str">
            <v>Massimo</v>
          </cell>
          <cell r="E49" t="str">
            <v>Sepioni</v>
          </cell>
          <cell r="F49" t="str">
            <v>S</v>
          </cell>
          <cell r="G49" t="str">
            <v>Analista esperto</v>
          </cell>
          <cell r="H49">
            <v>931</v>
          </cell>
          <cell r="I49">
            <v>116.38</v>
          </cell>
        </row>
        <row r="50">
          <cell r="C50" t="str">
            <v>GSE</v>
          </cell>
          <cell r="D50" t="str">
            <v>Giuseppe</v>
          </cell>
          <cell r="E50" t="str">
            <v>Servillo</v>
          </cell>
          <cell r="F50" t="str">
            <v>S</v>
          </cell>
          <cell r="G50" t="str">
            <v>Analista Programmatore</v>
          </cell>
          <cell r="H50">
            <v>512</v>
          </cell>
          <cell r="I50">
            <v>64</v>
          </cell>
        </row>
        <row r="51">
          <cell r="C51" t="str">
            <v>ASO</v>
          </cell>
          <cell r="D51" t="str">
            <v>Alessandro</v>
          </cell>
          <cell r="E51" t="str">
            <v>Sorvillo</v>
          </cell>
          <cell r="F51" t="str">
            <v>S</v>
          </cell>
          <cell r="G51" t="str">
            <v>Analista Programmatore</v>
          </cell>
          <cell r="H51">
            <v>556</v>
          </cell>
          <cell r="I51">
            <v>69.5</v>
          </cell>
        </row>
        <row r="52">
          <cell r="C52" t="str">
            <v>SSP</v>
          </cell>
          <cell r="D52" t="str">
            <v>Salvatore</v>
          </cell>
          <cell r="E52" t="str">
            <v>Spedicato</v>
          </cell>
          <cell r="F52" t="str">
            <v>S</v>
          </cell>
          <cell r="G52" t="str">
            <v>Programmatore</v>
          </cell>
          <cell r="H52">
            <v>405</v>
          </cell>
          <cell r="I52">
            <v>50.63</v>
          </cell>
        </row>
        <row r="53">
          <cell r="C53" t="str">
            <v>DTO</v>
          </cell>
          <cell r="D53" t="str">
            <v>Domenico</v>
          </cell>
          <cell r="E53" t="str">
            <v>Tomo</v>
          </cell>
          <cell r="F53" t="str">
            <v>S</v>
          </cell>
          <cell r="G53" t="str">
            <v>Analista esperto</v>
          </cell>
          <cell r="H53">
            <v>931</v>
          </cell>
          <cell r="I53">
            <v>116.38</v>
          </cell>
        </row>
        <row r="54">
          <cell r="C54" t="str">
            <v>DTR</v>
          </cell>
          <cell r="D54" t="str">
            <v>Damiano</v>
          </cell>
          <cell r="E54" t="str">
            <v>Trionfetti</v>
          </cell>
          <cell r="F54" t="str">
            <v>S</v>
          </cell>
          <cell r="G54" t="str">
            <v>Analista esperto</v>
          </cell>
          <cell r="H54">
            <v>931</v>
          </cell>
          <cell r="I54">
            <v>116.38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5"/>
      <sheetName val="P14"/>
      <sheetName val="P13"/>
      <sheetName val="P848-CONV"/>
      <sheetName val="P849-NSR2"/>
      <sheetName val="P850-COSTI"/>
      <sheetName val="P847-MIG"/>
      <sheetName val="P846-DGA"/>
      <sheetName val="P845-PVG"/>
      <sheetName val="P833-EURO"/>
      <sheetName val="P844-ISVG"/>
      <sheetName val="P842-CRM"/>
      <sheetName val="P838-NMR3"/>
      <sheetName val="P841-NMR2"/>
      <sheetName val="P843-NSR"/>
      <sheetName val="Tabella Progetti"/>
      <sheetName val="Tabella Risor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C3" t="str">
            <v>NSR</v>
          </cell>
          <cell r="D3" t="str">
            <v>ALA70843</v>
          </cell>
        </row>
        <row r="4">
          <cell r="C4" t="str">
            <v>NMR2</v>
          </cell>
          <cell r="D4" t="str">
            <v>ALA70841</v>
          </cell>
        </row>
        <row r="5">
          <cell r="C5" t="str">
            <v>NMR3</v>
          </cell>
          <cell r="D5" t="str">
            <v>ALA70838</v>
          </cell>
        </row>
        <row r="6">
          <cell r="C6" t="str">
            <v>CRM</v>
          </cell>
          <cell r="D6" t="str">
            <v>ALA70842</v>
          </cell>
        </row>
        <row r="7">
          <cell r="C7" t="str">
            <v>ISVG</v>
          </cell>
          <cell r="D7" t="str">
            <v>ALA70844</v>
          </cell>
        </row>
        <row r="8">
          <cell r="C8" t="str">
            <v>EURO</v>
          </cell>
          <cell r="D8" t="str">
            <v>ALA70833</v>
          </cell>
        </row>
        <row r="9">
          <cell r="C9" t="str">
            <v>PVG</v>
          </cell>
          <cell r="D9" t="str">
            <v>ALA70845</v>
          </cell>
        </row>
        <row r="10">
          <cell r="C10" t="str">
            <v>DGA-ORG</v>
          </cell>
          <cell r="D10" t="str">
            <v>ALA70846</v>
          </cell>
        </row>
        <row r="11">
          <cell r="C11" t="str">
            <v>MIGRA</v>
          </cell>
          <cell r="D11" t="str">
            <v>ALA70847</v>
          </cell>
        </row>
        <row r="12">
          <cell r="C12" t="str">
            <v>COSTI</v>
          </cell>
          <cell r="D12" t="str">
            <v>ALA70850</v>
          </cell>
        </row>
        <row r="13">
          <cell r="C13" t="str">
            <v>NSR2</v>
          </cell>
          <cell r="D13" t="str">
            <v>ALA70849</v>
          </cell>
        </row>
        <row r="14">
          <cell r="C14" t="str">
            <v>CONV</v>
          </cell>
          <cell r="D14" t="str">
            <v>ALA70848</v>
          </cell>
        </row>
        <row r="15">
          <cell r="C15" t="str">
            <v>P13</v>
          </cell>
          <cell r="D15" t="str">
            <v>C8</v>
          </cell>
        </row>
        <row r="16">
          <cell r="C16" t="str">
            <v>P14</v>
          </cell>
          <cell r="D16" t="str">
            <v>C9</v>
          </cell>
        </row>
        <row r="17">
          <cell r="C17" t="str">
            <v>PRO</v>
          </cell>
          <cell r="D17" t="str">
            <v>C10</v>
          </cell>
        </row>
        <row r="18">
          <cell r="C18" t="str">
            <v>DGA-SIS</v>
          </cell>
        </row>
        <row r="19">
          <cell r="C19" t="str">
            <v>CC</v>
          </cell>
        </row>
        <row r="20">
          <cell r="C20" t="str">
            <v>T3</v>
          </cell>
        </row>
        <row r="21">
          <cell r="C21" t="str">
            <v>T4</v>
          </cell>
        </row>
        <row r="22">
          <cell r="C22" t="str">
            <v>T5</v>
          </cell>
        </row>
        <row r="23">
          <cell r="C23" t="str">
            <v>T6</v>
          </cell>
        </row>
        <row r="24">
          <cell r="C24" t="str">
            <v>T7</v>
          </cell>
        </row>
        <row r="25">
          <cell r="C25" t="str">
            <v>T8</v>
          </cell>
        </row>
        <row r="26">
          <cell r="C26" t="str">
            <v>T9</v>
          </cell>
        </row>
        <row r="27">
          <cell r="C27" t="str">
            <v>T10</v>
          </cell>
        </row>
        <row r="28">
          <cell r="C28" t="str">
            <v>T11</v>
          </cell>
        </row>
        <row r="29">
          <cell r="C29" t="str">
            <v>T12</v>
          </cell>
        </row>
        <row r="30">
          <cell r="C30" t="str">
            <v>T13</v>
          </cell>
        </row>
        <row r="31">
          <cell r="C31" t="str">
            <v>T14</v>
          </cell>
        </row>
        <row r="32">
          <cell r="C32" t="str">
            <v>Altro</v>
          </cell>
        </row>
      </sheetData>
      <sheetData sheetId="16">
        <row r="6">
          <cell r="A6" t="str">
            <v>Leoni</v>
          </cell>
        </row>
        <row r="7">
          <cell r="A7" t="str">
            <v>Vago</v>
          </cell>
        </row>
        <row r="8">
          <cell r="A8" t="str">
            <v>Bollini</v>
          </cell>
        </row>
        <row r="9">
          <cell r="A9" t="str">
            <v>Scattaretico</v>
          </cell>
        </row>
        <row r="10">
          <cell r="A10" t="str">
            <v>Guerriero</v>
          </cell>
        </row>
        <row r="11">
          <cell r="A11" t="str">
            <v>Morello</v>
          </cell>
        </row>
        <row r="12">
          <cell r="A12" t="str">
            <v>De Santis</v>
          </cell>
        </row>
        <row r="13">
          <cell r="A13" t="str">
            <v>Vendramin</v>
          </cell>
        </row>
        <row r="14">
          <cell r="A14" t="str">
            <v>Korosic</v>
          </cell>
        </row>
        <row r="15">
          <cell r="A15" t="str">
            <v>Tagni</v>
          </cell>
        </row>
        <row r="16">
          <cell r="A16" t="str">
            <v>Andreis</v>
          </cell>
        </row>
        <row r="17">
          <cell r="A17" t="str">
            <v>Calcagnini</v>
          </cell>
        </row>
        <row r="18">
          <cell r="A18" t="str">
            <v>Missaglia</v>
          </cell>
        </row>
        <row r="19">
          <cell r="A19" t="str">
            <v>Guerra</v>
          </cell>
        </row>
        <row r="20">
          <cell r="A20" t="str">
            <v>Favarò</v>
          </cell>
        </row>
        <row r="21">
          <cell r="A21" t="str">
            <v xml:space="preserve">Fittipaldi </v>
          </cell>
        </row>
        <row r="22">
          <cell r="A22" t="str">
            <v>Maldari</v>
          </cell>
        </row>
        <row r="23">
          <cell r="A23" t="str">
            <v>Patellani</v>
          </cell>
        </row>
        <row r="24">
          <cell r="A24" t="str">
            <v>Livi</v>
          </cell>
        </row>
        <row r="25">
          <cell r="A25" t="str">
            <v>Ronchetti</v>
          </cell>
        </row>
        <row r="26">
          <cell r="A26" t="str">
            <v>Lecciso</v>
          </cell>
        </row>
        <row r="27">
          <cell r="A27" t="str">
            <v>Avignolo</v>
          </cell>
        </row>
        <row r="28">
          <cell r="A28" t="str">
            <v>Ricci</v>
          </cell>
        </row>
        <row r="29">
          <cell r="A29" t="str">
            <v>Gasparini</v>
          </cell>
        </row>
        <row r="30">
          <cell r="A30" t="str">
            <v>Pomari</v>
          </cell>
        </row>
        <row r="31">
          <cell r="A31" t="str">
            <v>Zanardi</v>
          </cell>
        </row>
        <row r="32">
          <cell r="A32" t="str">
            <v>Parodi</v>
          </cell>
        </row>
        <row r="33">
          <cell r="A33" t="str">
            <v>Felicani</v>
          </cell>
        </row>
        <row r="34">
          <cell r="A34" t="str">
            <v>Ceruti</v>
          </cell>
        </row>
        <row r="35">
          <cell r="A35" t="str">
            <v>Lazzari</v>
          </cell>
        </row>
        <row r="36">
          <cell r="A36" t="str">
            <v>Daniele</v>
          </cell>
        </row>
        <row r="37">
          <cell r="A37" t="str">
            <v>Gramaccioni</v>
          </cell>
        </row>
        <row r="38">
          <cell r="A38" t="str">
            <v>Saidl</v>
          </cell>
        </row>
        <row r="39">
          <cell r="A39" t="str">
            <v>Belisari</v>
          </cell>
        </row>
        <row r="40">
          <cell r="A40" t="str">
            <v>Minicuci</v>
          </cell>
        </row>
        <row r="41">
          <cell r="A41" t="str">
            <v>Franzato</v>
          </cell>
        </row>
        <row r="42">
          <cell r="A42" t="str">
            <v>Della Moretta</v>
          </cell>
        </row>
        <row r="43">
          <cell r="A43" t="str">
            <v>Panelli</v>
          </cell>
        </row>
        <row r="44">
          <cell r="A44" t="str">
            <v>Bazzanella</v>
          </cell>
        </row>
        <row r="45">
          <cell r="A45" t="str">
            <v>Semeraro</v>
          </cell>
        </row>
        <row r="46">
          <cell r="A46" t="str">
            <v>Marcaccioli</v>
          </cell>
        </row>
        <row r="47">
          <cell r="A47" t="str">
            <v>Morossi</v>
          </cell>
        </row>
        <row r="48">
          <cell r="A48" t="str">
            <v>Dosi</v>
          </cell>
        </row>
        <row r="49">
          <cell r="A49" t="str">
            <v>Sommacal</v>
          </cell>
        </row>
        <row r="50">
          <cell r="A50" t="str">
            <v>Bruzzesi</v>
          </cell>
        </row>
        <row r="51">
          <cell r="A51" t="str">
            <v>Barresi</v>
          </cell>
        </row>
        <row r="52">
          <cell r="A52" t="str">
            <v>Antonini</v>
          </cell>
        </row>
        <row r="53">
          <cell r="A53" t="str">
            <v>Pazos</v>
          </cell>
        </row>
        <row r="54">
          <cell r="A54" t="str">
            <v>Ferrari</v>
          </cell>
        </row>
        <row r="55">
          <cell r="A55" t="str">
            <v>Paoli</v>
          </cell>
        </row>
        <row r="56">
          <cell r="A56" t="str">
            <v>Golinelli</v>
          </cell>
        </row>
        <row r="57">
          <cell r="A57" t="str">
            <v>Schiavoni</v>
          </cell>
        </row>
        <row r="58">
          <cell r="A58" t="str">
            <v>Cappelli C.</v>
          </cell>
        </row>
        <row r="59">
          <cell r="A59" t="str">
            <v>Cappelli A.</v>
          </cell>
        </row>
        <row r="60">
          <cell r="A60" t="str">
            <v>Pampanin</v>
          </cell>
        </row>
        <row r="61">
          <cell r="A61" t="str">
            <v>Guardiano</v>
          </cell>
        </row>
        <row r="62">
          <cell r="A62" t="str">
            <v>Magrini</v>
          </cell>
        </row>
        <row r="63">
          <cell r="A63" t="str">
            <v>De Gregorio Gennaro</v>
          </cell>
        </row>
        <row r="64">
          <cell r="A64" t="str">
            <v>San Pietro Lucio</v>
          </cell>
        </row>
        <row r="65">
          <cell r="A65" t="str">
            <v>Romanin Jacur</v>
          </cell>
        </row>
        <row r="66">
          <cell r="A66" t="str">
            <v>Franzi M.</v>
          </cell>
        </row>
        <row r="67">
          <cell r="A67" t="str">
            <v>Tosi L.</v>
          </cell>
        </row>
        <row r="68">
          <cell r="A68" t="str">
            <v>Finotti S.</v>
          </cell>
        </row>
        <row r="69">
          <cell r="A69" t="str">
            <v>Tagni BIS (106 GF)</v>
          </cell>
        </row>
        <row r="70">
          <cell r="A70" t="str">
            <v>Andreis BIS (106 GF)</v>
          </cell>
        </row>
        <row r="71">
          <cell r="A71" t="str">
            <v>Manrubia Torres</v>
          </cell>
        </row>
        <row r="72">
          <cell r="A72" t="str">
            <v>Molina Coba</v>
          </cell>
        </row>
        <row r="73">
          <cell r="A73" t="str">
            <v>Leoni Elena</v>
          </cell>
        </row>
        <row r="74">
          <cell r="A74" t="str">
            <v>Boschetti E</v>
          </cell>
        </row>
        <row r="75">
          <cell r="A75" t="str">
            <v>Conte</v>
          </cell>
        </row>
        <row r="76">
          <cell r="A76" t="str">
            <v>Gilioli</v>
          </cell>
        </row>
        <row r="77">
          <cell r="A77" t="str">
            <v>Poggi</v>
          </cell>
        </row>
        <row r="78">
          <cell r="A78" t="str">
            <v>Guerra BIS</v>
          </cell>
        </row>
        <row r="79">
          <cell r="A79" t="str">
            <v>Llaurado Ricard</v>
          </cell>
        </row>
        <row r="80">
          <cell r="A80" t="str">
            <v>SO2 (MIGRA)</v>
          </cell>
        </row>
        <row r="81">
          <cell r="A81" t="str">
            <v xml:space="preserve">Cappelli C. BIS </v>
          </cell>
        </row>
        <row r="82">
          <cell r="A82" t="str">
            <v>Petroccia</v>
          </cell>
        </row>
        <row r="83">
          <cell r="A83" t="str">
            <v xml:space="preserve">Risorse PVG </v>
          </cell>
        </row>
        <row r="84">
          <cell r="A84" t="str">
            <v xml:space="preserve">Barresi BIS </v>
          </cell>
        </row>
        <row r="85">
          <cell r="A85" t="str">
            <v>Petroccia  BIS</v>
          </cell>
        </row>
        <row r="86">
          <cell r="A86" t="str">
            <v>Sepioni</v>
          </cell>
        </row>
        <row r="87">
          <cell r="A87" t="str">
            <v>Polverino</v>
          </cell>
        </row>
        <row r="88">
          <cell r="A88" t="str">
            <v>Cannella</v>
          </cell>
        </row>
        <row r="89">
          <cell r="A89" t="str">
            <v>Antonietti Alberto</v>
          </cell>
        </row>
        <row r="90">
          <cell r="A90" t="str">
            <v>Leoni OLD (516)</v>
          </cell>
        </row>
        <row r="91">
          <cell r="A91" t="str">
            <v>Guerra OLD (112)</v>
          </cell>
        </row>
        <row r="92">
          <cell r="A92" t="str">
            <v>Caporale E.</v>
          </cell>
        </row>
        <row r="93">
          <cell r="A93" t="str">
            <v>Boserman</v>
          </cell>
        </row>
        <row r="94">
          <cell r="A94" t="str">
            <v>Tamburelli</v>
          </cell>
        </row>
        <row r="95">
          <cell r="A95" t="str">
            <v>Cimmino</v>
          </cell>
        </row>
        <row r="96">
          <cell r="A96" t="str">
            <v>Cugliandro</v>
          </cell>
        </row>
        <row r="97">
          <cell r="A97" t="str">
            <v>Vocaturo</v>
          </cell>
        </row>
        <row r="98">
          <cell r="A98" t="str">
            <v>R94</v>
          </cell>
        </row>
        <row r="99">
          <cell r="A99" t="str">
            <v>R95</v>
          </cell>
        </row>
        <row r="100">
          <cell r="A100" t="str">
            <v>R96</v>
          </cell>
        </row>
        <row r="101">
          <cell r="A101" t="str">
            <v>R97</v>
          </cell>
        </row>
        <row r="102">
          <cell r="A102" t="str">
            <v>R98</v>
          </cell>
        </row>
        <row r="103">
          <cell r="A103" t="str">
            <v>R99</v>
          </cell>
        </row>
        <row r="104">
          <cell r="A104" t="str">
            <v>R100</v>
          </cell>
        </row>
        <row r="105">
          <cell r="A105" t="str">
            <v>TRANSFER FEE</v>
          </cell>
        </row>
        <row r="106">
          <cell r="A106" t="str">
            <v>TRANSFER SPESE</v>
          </cell>
        </row>
        <row r="107">
          <cell r="A107" t="str">
            <v>(none)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 &amp; Backlog (£)"/>
      <sheetName val="EAC &amp; Backlog (£) (2)"/>
      <sheetName val="Macro1"/>
      <sheetName val="EAC _ Backlog ___"/>
      <sheetName val="EAC _ Backlog ___ _2_"/>
      <sheetName val="Sheet1"/>
      <sheetName val="SPESE AMM.VE (disatt)"/>
      <sheetName val="Monthly Gross&amp;Net  Fees"/>
    </sheetNames>
    <sheetDataSet>
      <sheetData sheetId="0" refreshError="1"/>
      <sheetData sheetId="1" refreshError="1">
        <row r="10">
          <cell r="A10" t="str">
            <v>BANCO AMBROVENETO</v>
          </cell>
          <cell r="B10" t="str">
            <v>RIZZOTTI</v>
          </cell>
          <cell r="C10">
            <v>6104.15</v>
          </cell>
          <cell r="D10">
            <v>0.18233897200750546</v>
          </cell>
          <cell r="F10">
            <v>88285</v>
          </cell>
          <cell r="G10">
            <v>88285</v>
          </cell>
          <cell r="H10">
            <v>2.6371888213236274</v>
          </cell>
          <cell r="J10">
            <v>94251.093999999997</v>
          </cell>
          <cell r="K10">
            <v>31865.093999999997</v>
          </cell>
          <cell r="L10">
            <v>0.9518521797273215</v>
          </cell>
          <cell r="N10">
            <v>14448.566389249996</v>
          </cell>
          <cell r="O10">
            <v>0.4315976413420442</v>
          </cell>
          <cell r="Q10">
            <v>37969.243999999999</v>
          </cell>
          <cell r="R10">
            <v>1.1341911517348271</v>
          </cell>
          <cell r="T10">
            <v>33476.935472405428</v>
          </cell>
          <cell r="U10">
            <v>0.16496190557355817</v>
          </cell>
          <cell r="W10">
            <v>-4492.3085275945705</v>
          </cell>
          <cell r="X10">
            <v>-0.13419115173482704</v>
          </cell>
          <cell r="Z10">
            <v>0</v>
          </cell>
          <cell r="AA10">
            <v>0</v>
          </cell>
          <cell r="AB10">
            <v>0</v>
          </cell>
          <cell r="AD10">
            <v>23520.67761074999</v>
          </cell>
          <cell r="AF10">
            <v>62386</v>
          </cell>
          <cell r="AH10">
            <v>85906.67761074999</v>
          </cell>
          <cell r="AO10">
            <v>49066.186889999997</v>
          </cell>
          <cell r="AS10">
            <v>53238.320614259996</v>
          </cell>
          <cell r="AW10">
            <v>9460.6778272462197</v>
          </cell>
          <cell r="AX10">
            <v>0.41380730677310373</v>
          </cell>
          <cell r="AZ10">
            <v>22309.556991504847</v>
          </cell>
          <cell r="BA10">
            <v>0.97581355823876137</v>
          </cell>
          <cell r="BI10">
            <v>-3.75</v>
          </cell>
          <cell r="BJ10">
            <v>-3.75</v>
          </cell>
          <cell r="BK10">
            <v>-1.6402391337437866E-4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ASSUNTIVO INVENTARIO"/>
      <sheetName val="FOGLIO DI QUADRATURA"/>
      <sheetName val="Tabella di supporto BIS"/>
      <sheetName val="Riepilogo risorse per conto"/>
      <sheetName val="Riepilogo risorse per progetto"/>
      <sheetName val="VISIONE PROGETTUALE"/>
      <sheetName val="Riepilogo Progetti"/>
      <sheetName val="Dettaglio Storni"/>
      <sheetName val="GENESI BDG"/>
      <sheetName val="Riepilogo Conti"/>
      <sheetName val="Tabella dei Tipo Spesa"/>
      <sheetName val="Tabella di sup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3">
          <cell r="C13" t="str">
            <v>Fatt. FEE</v>
          </cell>
        </row>
        <row r="14">
          <cell r="C14" t="str">
            <v>Fatt. SPESE</v>
          </cell>
        </row>
        <row r="15">
          <cell r="C15" t="str">
            <v>Inv Fees</v>
          </cell>
        </row>
        <row r="16">
          <cell r="C16" t="str">
            <v>Inv Exp</v>
          </cell>
        </row>
      </sheetData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708 Alleanza"/>
      <sheetName val="ASS170 Banca Generali"/>
      <sheetName val="GEN448 Genertel"/>
      <sheetName val="GGS007 GGS"/>
      <sheetName val="ASS170 IST076 InaVita"/>
      <sheetName val="DATA"/>
      <sheetName val="Queries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ALA70855</v>
          </cell>
          <cell r="C3">
            <v>83915</v>
          </cell>
          <cell r="D3">
            <v>-123712</v>
          </cell>
          <cell r="E3">
            <v>4098840</v>
          </cell>
          <cell r="F3">
            <v>96460.6</v>
          </cell>
          <cell r="G3">
            <v>2576</v>
          </cell>
          <cell r="H3">
            <v>5327.24</v>
          </cell>
          <cell r="I3">
            <v>0</v>
          </cell>
          <cell r="J3">
            <v>0</v>
          </cell>
          <cell r="K3">
            <v>-2255000</v>
          </cell>
          <cell r="L3">
            <v>-225500</v>
          </cell>
          <cell r="M3">
            <v>-1762501</v>
          </cell>
          <cell r="N3">
            <v>0</v>
          </cell>
          <cell r="O3">
            <v>0</v>
          </cell>
        </row>
        <row r="4">
          <cell r="B4" t="str">
            <v>ALA70858</v>
          </cell>
          <cell r="C4">
            <v>88597</v>
          </cell>
          <cell r="D4">
            <v>-73874</v>
          </cell>
          <cell r="E4">
            <v>5716978</v>
          </cell>
          <cell r="F4">
            <v>203022.74</v>
          </cell>
          <cell r="G4">
            <v>6350</v>
          </cell>
          <cell r="H4">
            <v>8924.4</v>
          </cell>
          <cell r="I4">
            <v>0</v>
          </cell>
          <cell r="J4">
            <v>0</v>
          </cell>
          <cell r="K4">
            <v>-2927859</v>
          </cell>
          <cell r="L4">
            <v>-292788</v>
          </cell>
          <cell r="M4">
            <v>-2731674</v>
          </cell>
          <cell r="N4">
            <v>24802</v>
          </cell>
          <cell r="O4">
            <v>6967</v>
          </cell>
        </row>
        <row r="5">
          <cell r="B5" t="str">
            <v>ALA70853</v>
          </cell>
          <cell r="C5">
            <v>0</v>
          </cell>
          <cell r="D5">
            <v>0</v>
          </cell>
          <cell r="E5">
            <v>2098502</v>
          </cell>
          <cell r="F5">
            <v>39982.080000000002</v>
          </cell>
          <cell r="G5">
            <v>0</v>
          </cell>
          <cell r="H5">
            <v>283</v>
          </cell>
          <cell r="I5">
            <v>0</v>
          </cell>
          <cell r="J5">
            <v>0</v>
          </cell>
          <cell r="K5">
            <v>-1150000</v>
          </cell>
          <cell r="L5">
            <v>-115000</v>
          </cell>
          <cell r="M5">
            <v>-881372</v>
          </cell>
          <cell r="N5">
            <v>-67130</v>
          </cell>
          <cell r="O5">
            <v>74735</v>
          </cell>
        </row>
        <row r="6">
          <cell r="B6" t="str">
            <v>ALA70854</v>
          </cell>
          <cell r="C6">
            <v>0</v>
          </cell>
          <cell r="D6">
            <v>0</v>
          </cell>
          <cell r="E6">
            <v>3015108</v>
          </cell>
          <cell r="F6">
            <v>47282.22</v>
          </cell>
          <cell r="G6">
            <v>0</v>
          </cell>
          <cell r="H6">
            <v>2120.5700000000002</v>
          </cell>
          <cell r="I6">
            <v>0</v>
          </cell>
          <cell r="J6">
            <v>-27.5</v>
          </cell>
          <cell r="K6">
            <v>-1680000</v>
          </cell>
          <cell r="L6">
            <v>-168000</v>
          </cell>
          <cell r="M6">
            <v>-1241227</v>
          </cell>
          <cell r="N6">
            <v>-93881</v>
          </cell>
          <cell r="O6">
            <v>118625</v>
          </cell>
        </row>
        <row r="7">
          <cell r="B7" t="str">
            <v>ALA70866</v>
          </cell>
          <cell r="C7">
            <v>-193367</v>
          </cell>
          <cell r="D7">
            <v>-29854</v>
          </cell>
          <cell r="E7">
            <v>197469</v>
          </cell>
          <cell r="F7">
            <v>146.34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-300000</v>
          </cell>
          <cell r="L7">
            <v>-30000</v>
          </cell>
          <cell r="M7">
            <v>-90836</v>
          </cell>
          <cell r="N7">
            <v>0</v>
          </cell>
          <cell r="O7">
            <v>0</v>
          </cell>
        </row>
        <row r="8">
          <cell r="B8" t="str">
            <v>ALA70861</v>
          </cell>
          <cell r="C8">
            <v>-136640</v>
          </cell>
          <cell r="D8">
            <v>-69860</v>
          </cell>
          <cell r="E8">
            <v>0</v>
          </cell>
          <cell r="F8">
            <v>0</v>
          </cell>
          <cell r="G8">
            <v>1079360</v>
          </cell>
          <cell r="H8">
            <v>51739.92</v>
          </cell>
          <cell r="I8">
            <v>0</v>
          </cell>
          <cell r="J8">
            <v>0</v>
          </cell>
          <cell r="K8">
            <v>-1216000</v>
          </cell>
          <cell r="L8">
            <v>-121600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ALA70862</v>
          </cell>
          <cell r="C9">
            <v>10784</v>
          </cell>
          <cell r="D9">
            <v>-10800</v>
          </cell>
          <cell r="E9">
            <v>241570</v>
          </cell>
          <cell r="F9">
            <v>200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-110000</v>
          </cell>
          <cell r="L9">
            <v>-11000</v>
          </cell>
          <cell r="M9">
            <v>-120786</v>
          </cell>
          <cell r="N9">
            <v>0</v>
          </cell>
          <cell r="O9">
            <v>0</v>
          </cell>
        </row>
        <row r="10">
          <cell r="B10" t="str">
            <v>ALA70864</v>
          </cell>
          <cell r="C10">
            <v>-17332</v>
          </cell>
          <cell r="D10">
            <v>-7423</v>
          </cell>
          <cell r="E10">
            <v>193059</v>
          </cell>
          <cell r="F10">
            <v>3576.94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-110000</v>
          </cell>
          <cell r="L10">
            <v>-11000</v>
          </cell>
          <cell r="M10">
            <v>-100391</v>
          </cell>
          <cell r="N10">
            <v>0</v>
          </cell>
          <cell r="O10">
            <v>0</v>
          </cell>
        </row>
        <row r="11">
          <cell r="B11" t="str">
            <v>ALA70860</v>
          </cell>
          <cell r="C11">
            <v>0</v>
          </cell>
          <cell r="D11">
            <v>0</v>
          </cell>
          <cell r="E11">
            <v>1069771</v>
          </cell>
          <cell r="F11">
            <v>8068.62</v>
          </cell>
          <cell r="G11">
            <v>0</v>
          </cell>
          <cell r="H11">
            <v>0</v>
          </cell>
          <cell r="I11">
            <v>-524188</v>
          </cell>
          <cell r="J11">
            <v>-8068.62</v>
          </cell>
          <cell r="K11">
            <v>0</v>
          </cell>
          <cell r="L11">
            <v>0</v>
          </cell>
          <cell r="M11">
            <v>-545583</v>
          </cell>
          <cell r="N11">
            <v>0</v>
          </cell>
          <cell r="O11">
            <v>0</v>
          </cell>
        </row>
        <row r="12">
          <cell r="B12" t="str">
            <v>ALA70865</v>
          </cell>
          <cell r="C12">
            <v>0</v>
          </cell>
          <cell r="D12">
            <v>0</v>
          </cell>
          <cell r="E12">
            <v>81296</v>
          </cell>
          <cell r="F12">
            <v>65.900000000000006</v>
          </cell>
          <cell r="G12">
            <v>0</v>
          </cell>
          <cell r="H12">
            <v>0</v>
          </cell>
          <cell r="I12">
            <v>-33332</v>
          </cell>
          <cell r="J12">
            <v>-65.900000000000006</v>
          </cell>
          <cell r="K12">
            <v>0</v>
          </cell>
          <cell r="L12">
            <v>0</v>
          </cell>
          <cell r="M12">
            <v>-47964</v>
          </cell>
          <cell r="N12">
            <v>0</v>
          </cell>
          <cell r="O12">
            <v>0</v>
          </cell>
        </row>
        <row r="13">
          <cell r="B13" t="str">
            <v>ALA70863</v>
          </cell>
          <cell r="C13">
            <v>-15915</v>
          </cell>
          <cell r="D13">
            <v>-9860</v>
          </cell>
          <cell r="E13">
            <v>322154</v>
          </cell>
          <cell r="F13">
            <v>9772.11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-196320</v>
          </cell>
          <cell r="L13">
            <v>-19632</v>
          </cell>
          <cell r="M13">
            <v>-141749</v>
          </cell>
          <cell r="N13">
            <v>0</v>
          </cell>
          <cell r="O13">
            <v>0</v>
          </cell>
        </row>
        <row r="14">
          <cell r="B14" t="str">
            <v>ALA70890</v>
          </cell>
          <cell r="C14">
            <v>0</v>
          </cell>
          <cell r="D14">
            <v>0</v>
          </cell>
          <cell r="E14">
            <v>0</v>
          </cell>
          <cell r="F14">
            <v>-34722.74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34723</v>
          </cell>
        </row>
        <row r="15">
          <cell r="B15" t="str">
            <v>ALA70859</v>
          </cell>
          <cell r="C15">
            <v>0</v>
          </cell>
          <cell r="D15">
            <v>0</v>
          </cell>
          <cell r="E15">
            <v>1064979</v>
          </cell>
          <cell r="F15">
            <v>43577.9</v>
          </cell>
          <cell r="G15">
            <v>0</v>
          </cell>
          <cell r="H15">
            <v>0</v>
          </cell>
          <cell r="I15">
            <v>-521840</v>
          </cell>
          <cell r="J15">
            <v>-43577.9</v>
          </cell>
          <cell r="K15">
            <v>0</v>
          </cell>
          <cell r="L15">
            <v>0</v>
          </cell>
          <cell r="M15">
            <v>-543139</v>
          </cell>
          <cell r="N15">
            <v>0</v>
          </cell>
          <cell r="O15">
            <v>0</v>
          </cell>
        </row>
        <row r="16">
          <cell r="B16" t="str">
            <v>ASS17062</v>
          </cell>
          <cell r="C16">
            <v>0</v>
          </cell>
          <cell r="D16">
            <v>583</v>
          </cell>
          <cell r="E16">
            <v>359704</v>
          </cell>
          <cell r="F16">
            <v>467.19</v>
          </cell>
          <cell r="G16">
            <v>0</v>
          </cell>
          <cell r="H16">
            <v>115.75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-359704</v>
          </cell>
          <cell r="N16">
            <v>0</v>
          </cell>
          <cell r="O16">
            <v>0</v>
          </cell>
        </row>
        <row r="17">
          <cell r="B17" t="str">
            <v>ASS17058</v>
          </cell>
          <cell r="C17">
            <v>43000</v>
          </cell>
          <cell r="D17">
            <v>48347</v>
          </cell>
          <cell r="E17">
            <v>1078757</v>
          </cell>
          <cell r="F17">
            <v>52373.919999999998</v>
          </cell>
          <cell r="G17">
            <v>5746</v>
          </cell>
          <cell r="H17">
            <v>1642.67</v>
          </cell>
          <cell r="I17">
            <v>0</v>
          </cell>
          <cell r="J17">
            <v>0</v>
          </cell>
          <cell r="K17">
            <v>-610000</v>
          </cell>
          <cell r="L17">
            <v>-5670</v>
          </cell>
          <cell r="M17">
            <v>-431503</v>
          </cell>
          <cell r="N17">
            <v>0</v>
          </cell>
          <cell r="O17">
            <v>0</v>
          </cell>
        </row>
        <row r="18">
          <cell r="B18" t="str">
            <v>ASS17061</v>
          </cell>
          <cell r="C18">
            <v>0</v>
          </cell>
          <cell r="D18">
            <v>0</v>
          </cell>
          <cell r="E18">
            <v>445076</v>
          </cell>
          <cell r="F18">
            <v>761.53</v>
          </cell>
          <cell r="G18">
            <v>2</v>
          </cell>
          <cell r="H18">
            <v>0</v>
          </cell>
          <cell r="I18">
            <v>0</v>
          </cell>
          <cell r="J18">
            <v>0</v>
          </cell>
          <cell r="K18">
            <v>-195000</v>
          </cell>
          <cell r="L18">
            <v>0</v>
          </cell>
          <cell r="M18">
            <v>-191383</v>
          </cell>
          <cell r="N18">
            <v>-58695</v>
          </cell>
          <cell r="O18">
            <v>-762</v>
          </cell>
        </row>
        <row r="19">
          <cell r="B19" t="str">
            <v>ASS17059</v>
          </cell>
          <cell r="C19">
            <v>0</v>
          </cell>
          <cell r="D19">
            <v>0</v>
          </cell>
          <cell r="E19">
            <v>15312</v>
          </cell>
          <cell r="F19">
            <v>4665.99</v>
          </cell>
          <cell r="G19">
            <v>0</v>
          </cell>
          <cell r="H19">
            <v>0</v>
          </cell>
          <cell r="I19">
            <v>38700</v>
          </cell>
          <cell r="J19">
            <v>-115.75</v>
          </cell>
          <cell r="K19">
            <v>-45000</v>
          </cell>
          <cell r="L19">
            <v>-4500</v>
          </cell>
          <cell r="M19">
            <v>-8422</v>
          </cell>
          <cell r="N19">
            <v>-590</v>
          </cell>
          <cell r="O19">
            <v>-50</v>
          </cell>
        </row>
        <row r="20">
          <cell r="B20" t="str">
            <v>ASS17053</v>
          </cell>
          <cell r="C20">
            <v>0</v>
          </cell>
          <cell r="D20">
            <v>0</v>
          </cell>
          <cell r="E20">
            <v>1097387</v>
          </cell>
          <cell r="F20">
            <v>114105.99</v>
          </cell>
          <cell r="G20">
            <v>0</v>
          </cell>
          <cell r="H20">
            <v>4020.81</v>
          </cell>
          <cell r="I20">
            <v>0</v>
          </cell>
          <cell r="J20">
            <v>0</v>
          </cell>
          <cell r="K20">
            <v>-650000</v>
          </cell>
          <cell r="L20">
            <v>-78000</v>
          </cell>
          <cell r="M20">
            <v>-449929</v>
          </cell>
          <cell r="N20">
            <v>2542</v>
          </cell>
          <cell r="O20">
            <v>-40127</v>
          </cell>
        </row>
        <row r="21">
          <cell r="B21" t="str">
            <v>ASS17057</v>
          </cell>
          <cell r="C21">
            <v>0</v>
          </cell>
          <cell r="D21">
            <v>0</v>
          </cell>
          <cell r="E21">
            <v>277016</v>
          </cell>
          <cell r="F21">
            <v>19035.689999999999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-192000</v>
          </cell>
          <cell r="L21">
            <v>0</v>
          </cell>
          <cell r="M21">
            <v>-124656</v>
          </cell>
          <cell r="N21">
            <v>39640</v>
          </cell>
          <cell r="O21">
            <v>-19036</v>
          </cell>
        </row>
        <row r="22">
          <cell r="B22" t="str">
            <v>ASS17063</v>
          </cell>
          <cell r="C22">
            <v>1763</v>
          </cell>
          <cell r="D22">
            <v>-7305</v>
          </cell>
          <cell r="E22">
            <v>796952</v>
          </cell>
          <cell r="F22">
            <v>15896.06</v>
          </cell>
          <cell r="G22">
            <v>-136768</v>
          </cell>
          <cell r="H22">
            <v>5046</v>
          </cell>
          <cell r="I22">
            <v>0</v>
          </cell>
          <cell r="J22">
            <v>0</v>
          </cell>
          <cell r="K22">
            <v>-300000</v>
          </cell>
          <cell r="L22">
            <v>-9346</v>
          </cell>
          <cell r="M22">
            <v>-414415</v>
          </cell>
          <cell r="N22">
            <v>55994</v>
          </cell>
          <cell r="O22">
            <v>-18901</v>
          </cell>
        </row>
        <row r="23">
          <cell r="B23" t="str">
            <v>ASS17045</v>
          </cell>
          <cell r="C23">
            <v>0</v>
          </cell>
          <cell r="D23">
            <v>0</v>
          </cell>
          <cell r="E23">
            <v>3038479</v>
          </cell>
          <cell r="F23">
            <v>328570.03999999998</v>
          </cell>
          <cell r="G23">
            <v>2402</v>
          </cell>
          <cell r="H23">
            <v>14859.62</v>
          </cell>
          <cell r="I23">
            <v>20695</v>
          </cell>
          <cell r="J23">
            <v>-1642.67</v>
          </cell>
          <cell r="K23">
            <v>-2093000</v>
          </cell>
          <cell r="L23">
            <v>-4986</v>
          </cell>
          <cell r="M23">
            <v>-1337574</v>
          </cell>
          <cell r="N23">
            <v>368998</v>
          </cell>
          <cell r="O23">
            <v>-336801</v>
          </cell>
        </row>
        <row r="24">
          <cell r="B24" t="str">
            <v>ASS17047</v>
          </cell>
          <cell r="C24">
            <v>0</v>
          </cell>
          <cell r="D24">
            <v>0</v>
          </cell>
          <cell r="E24">
            <v>26441</v>
          </cell>
          <cell r="F24">
            <v>0</v>
          </cell>
          <cell r="G24">
            <v>-26441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ASS17050</v>
          </cell>
          <cell r="C25">
            <v>0</v>
          </cell>
          <cell r="D25">
            <v>0</v>
          </cell>
          <cell r="E25">
            <v>335118</v>
          </cell>
          <cell r="F25">
            <v>29036.38</v>
          </cell>
          <cell r="G25">
            <v>0</v>
          </cell>
          <cell r="H25">
            <v>0</v>
          </cell>
          <cell r="I25">
            <v>0</v>
          </cell>
          <cell r="J25">
            <v>-4020.81</v>
          </cell>
          <cell r="K25">
            <v>-190000</v>
          </cell>
          <cell r="L25">
            <v>-30400</v>
          </cell>
          <cell r="M25">
            <v>-127344</v>
          </cell>
          <cell r="N25">
            <v>-17774</v>
          </cell>
          <cell r="O25">
            <v>5384</v>
          </cell>
        </row>
        <row r="26">
          <cell r="B26" t="str">
            <v>ASS17056</v>
          </cell>
          <cell r="C26">
            <v>0</v>
          </cell>
          <cell r="D26">
            <v>0</v>
          </cell>
          <cell r="E26">
            <v>109342</v>
          </cell>
          <cell r="F26">
            <v>5045.96</v>
          </cell>
          <cell r="G26">
            <v>0</v>
          </cell>
          <cell r="H26">
            <v>0</v>
          </cell>
          <cell r="I26">
            <v>136768</v>
          </cell>
          <cell r="J26">
            <v>-5046</v>
          </cell>
          <cell r="K26">
            <v>-198000</v>
          </cell>
          <cell r="L26">
            <v>0</v>
          </cell>
          <cell r="M26">
            <v>-48110</v>
          </cell>
          <cell r="N26">
            <v>0</v>
          </cell>
          <cell r="O26">
            <v>0</v>
          </cell>
        </row>
        <row r="27">
          <cell r="B27" t="str">
            <v>ASS17060</v>
          </cell>
          <cell r="C27">
            <v>0</v>
          </cell>
          <cell r="D27">
            <v>0</v>
          </cell>
          <cell r="E27">
            <v>38700</v>
          </cell>
          <cell r="F27">
            <v>0</v>
          </cell>
          <cell r="G27">
            <v>-38700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GEN44820</v>
          </cell>
          <cell r="C28">
            <v>-42842</v>
          </cell>
          <cell r="D28">
            <v>125719</v>
          </cell>
          <cell r="E28">
            <v>3910815</v>
          </cell>
          <cell r="F28">
            <v>419043.81</v>
          </cell>
          <cell r="G28">
            <v>-1886001</v>
          </cell>
          <cell r="H28">
            <v>-293324.81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-2067656</v>
          </cell>
          <cell r="N28">
            <v>0</v>
          </cell>
          <cell r="O28">
            <v>0</v>
          </cell>
        </row>
        <row r="29">
          <cell r="B29" t="str">
            <v>GEN44815</v>
          </cell>
          <cell r="C29">
            <v>-35466</v>
          </cell>
          <cell r="D29">
            <v>5368</v>
          </cell>
          <cell r="E29">
            <v>656840</v>
          </cell>
          <cell r="F29">
            <v>45367.67</v>
          </cell>
          <cell r="G29">
            <v>-408561</v>
          </cell>
          <cell r="H29">
            <v>-52460</v>
          </cell>
          <cell r="I29">
            <v>64561</v>
          </cell>
          <cell r="J29">
            <v>12460</v>
          </cell>
          <cell r="K29">
            <v>0</v>
          </cell>
          <cell r="L29">
            <v>0</v>
          </cell>
          <cell r="M29">
            <v>-348306</v>
          </cell>
          <cell r="N29">
            <v>0</v>
          </cell>
          <cell r="O29">
            <v>0</v>
          </cell>
        </row>
        <row r="30">
          <cell r="B30" t="str">
            <v>GEN44816</v>
          </cell>
          <cell r="C30">
            <v>-141662</v>
          </cell>
          <cell r="D30">
            <v>0</v>
          </cell>
          <cell r="E30">
            <v>0</v>
          </cell>
          <cell r="F30">
            <v>0</v>
          </cell>
          <cell r="G30">
            <v>-269023</v>
          </cell>
          <cell r="H30">
            <v>-12460</v>
          </cell>
          <cell r="I30">
            <v>3422571</v>
          </cell>
          <cell r="J30">
            <v>350460</v>
          </cell>
          <cell r="K30">
            <v>-3295210</v>
          </cell>
          <cell r="L30">
            <v>-338000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GEN44818</v>
          </cell>
          <cell r="C31">
            <v>0</v>
          </cell>
          <cell r="D31">
            <v>0</v>
          </cell>
          <cell r="E31">
            <v>197491</v>
          </cell>
          <cell r="F31">
            <v>0</v>
          </cell>
          <cell r="G31">
            <v>-197491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GEN44819</v>
          </cell>
          <cell r="C32">
            <v>0</v>
          </cell>
          <cell r="D32">
            <v>0</v>
          </cell>
          <cell r="E32">
            <v>358934</v>
          </cell>
          <cell r="F32">
            <v>0</v>
          </cell>
          <cell r="G32">
            <v>-358934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GEN44817</v>
          </cell>
          <cell r="C33">
            <v>0</v>
          </cell>
          <cell r="D33">
            <v>0</v>
          </cell>
          <cell r="E33">
            <v>367123</v>
          </cell>
          <cell r="F33">
            <v>0</v>
          </cell>
          <cell r="G33">
            <v>-571585</v>
          </cell>
          <cell r="H33">
            <v>0</v>
          </cell>
          <cell r="I33">
            <v>204462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GEN44821</v>
          </cell>
          <cell r="C34">
            <v>106583</v>
          </cell>
          <cell r="D34">
            <v>10347</v>
          </cell>
          <cell r="E34">
            <v>231702</v>
          </cell>
          <cell r="F34">
            <v>10346.61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-125119</v>
          </cell>
          <cell r="N34">
            <v>0</v>
          </cell>
          <cell r="O34">
            <v>0</v>
          </cell>
        </row>
        <row r="35">
          <cell r="B35" t="str">
            <v>GGS00701</v>
          </cell>
          <cell r="C35">
            <v>0</v>
          </cell>
          <cell r="D35">
            <v>0</v>
          </cell>
          <cell r="E35">
            <v>9280576</v>
          </cell>
          <cell r="F35">
            <v>1111975.8799999999</v>
          </cell>
          <cell r="G35">
            <v>-1831914</v>
          </cell>
          <cell r="H35">
            <v>-183193</v>
          </cell>
          <cell r="I35">
            <v>-11933</v>
          </cell>
          <cell r="J35">
            <v>-2278.0100000000002</v>
          </cell>
          <cell r="K35">
            <v>-4144625</v>
          </cell>
          <cell r="L35">
            <v>-413076</v>
          </cell>
          <cell r="M35">
            <v>-3805036</v>
          </cell>
          <cell r="N35">
            <v>512932</v>
          </cell>
          <cell r="O35">
            <v>-513429</v>
          </cell>
        </row>
        <row r="36">
          <cell r="B36" t="str">
            <v>GGS00709</v>
          </cell>
          <cell r="C36">
            <v>0</v>
          </cell>
          <cell r="D36">
            <v>0</v>
          </cell>
          <cell r="E36">
            <v>155920</v>
          </cell>
          <cell r="F36">
            <v>6084.15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-93500</v>
          </cell>
          <cell r="L36">
            <v>0</v>
          </cell>
          <cell r="M36">
            <v>-68603</v>
          </cell>
          <cell r="N36">
            <v>6183</v>
          </cell>
          <cell r="O36">
            <v>-6084</v>
          </cell>
        </row>
        <row r="37">
          <cell r="B37" t="str">
            <v>GGS00711</v>
          </cell>
          <cell r="C37">
            <v>0</v>
          </cell>
          <cell r="D37">
            <v>0</v>
          </cell>
          <cell r="E37">
            <v>107301</v>
          </cell>
          <cell r="F37">
            <v>0</v>
          </cell>
          <cell r="G37">
            <v>-139013</v>
          </cell>
          <cell r="H37">
            <v>0</v>
          </cell>
          <cell r="I37">
            <v>31712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GGS00710</v>
          </cell>
          <cell r="C38">
            <v>81165</v>
          </cell>
          <cell r="D38">
            <v>-19782</v>
          </cell>
          <cell r="E38">
            <v>476310</v>
          </cell>
          <cell r="F38">
            <v>5217.57</v>
          </cell>
          <cell r="G38">
            <v>-31712</v>
          </cell>
          <cell r="H38">
            <v>0</v>
          </cell>
          <cell r="I38">
            <v>139013</v>
          </cell>
          <cell r="J38">
            <v>0</v>
          </cell>
          <cell r="K38">
            <v>-250000</v>
          </cell>
          <cell r="L38">
            <v>-25000</v>
          </cell>
          <cell r="M38">
            <v>-252446</v>
          </cell>
          <cell r="N38">
            <v>0</v>
          </cell>
          <cell r="O38">
            <v>0</v>
          </cell>
        </row>
        <row r="39">
          <cell r="B39" t="str">
            <v>GGS00707</v>
          </cell>
          <cell r="C39">
            <v>58960</v>
          </cell>
          <cell r="D39">
            <v>500382</v>
          </cell>
          <cell r="E39">
            <v>10651879</v>
          </cell>
          <cell r="F39">
            <v>1012557.32</v>
          </cell>
          <cell r="G39">
            <v>11933</v>
          </cell>
          <cell r="H39">
            <v>2278.0100000000002</v>
          </cell>
          <cell r="I39">
            <v>0</v>
          </cell>
          <cell r="J39">
            <v>0</v>
          </cell>
          <cell r="K39">
            <v>-5144460</v>
          </cell>
          <cell r="L39">
            <v>-514453</v>
          </cell>
          <cell r="M39">
            <v>-5460392</v>
          </cell>
          <cell r="N39">
            <v>0</v>
          </cell>
          <cell r="O39">
            <v>0</v>
          </cell>
        </row>
        <row r="40">
          <cell r="B40" t="str">
            <v>GGS00713</v>
          </cell>
          <cell r="C40">
            <v>-15669</v>
          </cell>
          <cell r="D40">
            <v>1086</v>
          </cell>
          <cell r="E40">
            <v>137184</v>
          </cell>
          <cell r="F40">
            <v>15485.82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-91120</v>
          </cell>
          <cell r="L40">
            <v>-14400</v>
          </cell>
          <cell r="M40">
            <v>-61733</v>
          </cell>
          <cell r="N40">
            <v>0</v>
          </cell>
          <cell r="O40">
            <v>0</v>
          </cell>
        </row>
        <row r="41">
          <cell r="B41" t="str">
            <v>GGS00708</v>
          </cell>
          <cell r="C41">
            <v>-40562</v>
          </cell>
          <cell r="D41">
            <v>-15970</v>
          </cell>
          <cell r="E41">
            <v>3082162</v>
          </cell>
          <cell r="F41">
            <v>225401.41</v>
          </cell>
          <cell r="G41">
            <v>0</v>
          </cell>
          <cell r="H41">
            <v>1628.41</v>
          </cell>
          <cell r="I41">
            <v>0</v>
          </cell>
          <cell r="J41">
            <v>0</v>
          </cell>
          <cell r="K41">
            <v>-1520000</v>
          </cell>
          <cell r="L41">
            <v>-243000</v>
          </cell>
          <cell r="M41">
            <v>-1602724</v>
          </cell>
          <cell r="N41">
            <v>0</v>
          </cell>
          <cell r="O41">
            <v>0</v>
          </cell>
        </row>
        <row r="42">
          <cell r="B42" t="str">
            <v>GGS00712</v>
          </cell>
          <cell r="C42">
            <v>2399</v>
          </cell>
          <cell r="D42">
            <v>10250</v>
          </cell>
          <cell r="E42">
            <v>164361</v>
          </cell>
          <cell r="F42">
            <v>10250.34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-88000</v>
          </cell>
          <cell r="L42">
            <v>0</v>
          </cell>
          <cell r="M42">
            <v>-73962</v>
          </cell>
          <cell r="N42">
            <v>0</v>
          </cell>
          <cell r="O42">
            <v>0</v>
          </cell>
        </row>
        <row r="43">
          <cell r="B43" t="str">
            <v>IST07601</v>
          </cell>
          <cell r="C43">
            <v>-6934</v>
          </cell>
          <cell r="D43">
            <v>30030</v>
          </cell>
          <cell r="E43">
            <v>653202</v>
          </cell>
          <cell r="F43">
            <v>30030.28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-313939</v>
          </cell>
          <cell r="L43">
            <v>0</v>
          </cell>
          <cell r="M43">
            <v>-346197</v>
          </cell>
          <cell r="N43">
            <v>0</v>
          </cell>
          <cell r="O43">
            <v>0</v>
          </cell>
        </row>
        <row r="44">
          <cell r="B44"/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B45"/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B46"/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B47"/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/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/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/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/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/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B53"/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/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/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/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/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/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/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/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C"/>
      <sheetName val="PoC Base 3112"/>
      <sheetName val="Tool Project"/>
      <sheetName val="PoC Base 3108"/>
      <sheetName val="FY05"/>
      <sheetName val="Bill Rate"/>
      <sheetName val="FY0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si di lavoro"/>
      <sheetName val="P15"/>
      <sheetName val="P14"/>
      <sheetName val="P13"/>
      <sheetName val="P12"/>
      <sheetName val="P11"/>
      <sheetName val="P10"/>
      <sheetName val="P9"/>
      <sheetName val="P8"/>
      <sheetName val="P7"/>
      <sheetName val="P6"/>
      <sheetName val="P5"/>
      <sheetName val="P4"/>
      <sheetName val="P3"/>
      <sheetName val="TRA"/>
      <sheetName val="NBM"/>
      <sheetName val="Prj Summary"/>
      <sheetName val="Jobs Summary"/>
      <sheetName val="Expenses"/>
      <sheetName val="Switch"/>
      <sheetName val="Invoices"/>
      <sheetName val="Res. by job nr."/>
      <sheetName val="Res. by prj"/>
      <sheetName val="Prj Table"/>
      <sheetName val="Res. Table"/>
      <sheetName val="Calc. table"/>
      <sheetName val="Exp. Types"/>
      <sheetName val="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aglio Storni"/>
      <sheetName val="Dettaglio Spese"/>
      <sheetName val="Dettaglio Fatture"/>
      <sheetName val="RIASSUNTIVO INVENTARIO"/>
      <sheetName val="Delta gg-u DGA ORG"/>
      <sheetName val="Riepilogo risorse per conto"/>
      <sheetName val="Riepilogo risorse per progetto"/>
      <sheetName val="Riepilogo Conti"/>
      <sheetName val="Riepilogo Progetti"/>
      <sheetName val="Tabella di supporto BIS"/>
      <sheetName val="FOGLIO DI QUADRATURA"/>
      <sheetName val="Tabella di supporto"/>
      <sheetName val="Tabella dei Tipo Spesa"/>
      <sheetName val="BUDGET DGA"/>
      <sheetName val="GENESI BDG"/>
      <sheetName val="Prospetto Ronchet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5"/>
      <sheetName val="P14"/>
      <sheetName val="P13"/>
      <sheetName val="P12"/>
      <sheetName val="P11"/>
      <sheetName val="PXX3-CC"/>
      <sheetName val="PXX2-MIG"/>
      <sheetName val="P846-DGA"/>
      <sheetName val="P845-PVG"/>
      <sheetName val="P833-EURO"/>
      <sheetName val="P844-ISVG"/>
      <sheetName val="P842-CRM"/>
      <sheetName val="P838-NMR3"/>
      <sheetName val="P841-NMR2"/>
      <sheetName val="P843-NSR"/>
      <sheetName val="Tabella Progetti"/>
      <sheetName val="Tabella Risorse"/>
      <sheetName val="P10"/>
      <sheetName val="P9"/>
      <sheetName val="P8"/>
      <sheetName val="P7"/>
      <sheetName val="P6"/>
      <sheetName val="P5"/>
      <sheetName val="P4"/>
      <sheetName val="P3"/>
      <sheetName val="P1"/>
      <sheetName val="ALA70842"/>
      <sheetName val="Progetti"/>
      <sheetName val="Risorse"/>
      <sheetName val="T1"/>
      <sheetName val="T2"/>
      <sheetName val="T3"/>
      <sheetName val="TRA"/>
      <sheetName val="NBM"/>
      <sheetName val="Prj Summary"/>
      <sheetName val="Jobs Summary"/>
      <sheetName val="Expenses"/>
      <sheetName val="Switch"/>
      <sheetName val="Invoices"/>
      <sheetName val="Res. by job nr."/>
      <sheetName val="Res. by prj"/>
      <sheetName val="Prj Table"/>
      <sheetName val="Res. Table"/>
      <sheetName val="Calc. table"/>
      <sheetName val="Exp. Types"/>
      <sheetName val="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6">
          <cell r="A6" t="str">
            <v>Leoni</v>
          </cell>
        </row>
        <row r="7">
          <cell r="A7" t="str">
            <v>Vago</v>
          </cell>
        </row>
        <row r="8">
          <cell r="A8" t="str">
            <v>Bollini</v>
          </cell>
        </row>
        <row r="9">
          <cell r="A9" t="str">
            <v>Scattaretico</v>
          </cell>
        </row>
        <row r="10">
          <cell r="A10" t="str">
            <v>Guerriero</v>
          </cell>
        </row>
        <row r="11">
          <cell r="A11" t="str">
            <v>Morello</v>
          </cell>
        </row>
        <row r="12">
          <cell r="A12" t="str">
            <v>De Santis</v>
          </cell>
        </row>
        <row r="13">
          <cell r="A13" t="str">
            <v>Vendramin</v>
          </cell>
        </row>
        <row r="14">
          <cell r="A14" t="str">
            <v>Korosic</v>
          </cell>
        </row>
        <row r="15">
          <cell r="A15" t="str">
            <v>Tagni</v>
          </cell>
        </row>
        <row r="16">
          <cell r="A16" t="str">
            <v>Andreis</v>
          </cell>
        </row>
        <row r="17">
          <cell r="A17" t="str">
            <v>Calcagnini</v>
          </cell>
        </row>
        <row r="18">
          <cell r="A18" t="str">
            <v>Missaglia</v>
          </cell>
        </row>
        <row r="19">
          <cell r="A19" t="str">
            <v>Guerra</v>
          </cell>
        </row>
        <row r="20">
          <cell r="A20" t="str">
            <v>Favarò</v>
          </cell>
        </row>
        <row r="21">
          <cell r="A21" t="str">
            <v xml:space="preserve">Fittipaldi </v>
          </cell>
        </row>
        <row r="22">
          <cell r="A22" t="str">
            <v>Maldari</v>
          </cell>
        </row>
        <row r="23">
          <cell r="A23" t="str">
            <v>Patellani</v>
          </cell>
        </row>
        <row r="24">
          <cell r="A24" t="str">
            <v>Livi</v>
          </cell>
        </row>
        <row r="25">
          <cell r="A25" t="str">
            <v>Ronchetti</v>
          </cell>
        </row>
        <row r="26">
          <cell r="A26" t="str">
            <v>Lecciso</v>
          </cell>
        </row>
        <row r="27">
          <cell r="A27" t="str">
            <v>Avignolo</v>
          </cell>
        </row>
        <row r="28">
          <cell r="A28" t="str">
            <v>Ricci</v>
          </cell>
        </row>
        <row r="29">
          <cell r="A29" t="str">
            <v>Gasparini</v>
          </cell>
        </row>
        <row r="30">
          <cell r="A30" t="str">
            <v>Pomari</v>
          </cell>
        </row>
        <row r="31">
          <cell r="A31" t="str">
            <v>Zanardi</v>
          </cell>
        </row>
        <row r="32">
          <cell r="A32" t="str">
            <v>Parodi</v>
          </cell>
        </row>
        <row r="33">
          <cell r="A33" t="str">
            <v>Felicani</v>
          </cell>
        </row>
        <row r="34">
          <cell r="A34" t="str">
            <v>Ceruti</v>
          </cell>
        </row>
        <row r="35">
          <cell r="A35" t="str">
            <v>Lazzari</v>
          </cell>
        </row>
        <row r="36">
          <cell r="A36" t="str">
            <v>Daniele</v>
          </cell>
        </row>
        <row r="37">
          <cell r="A37" t="str">
            <v>Gramaccioni</v>
          </cell>
        </row>
        <row r="38">
          <cell r="A38" t="str">
            <v>Saidl</v>
          </cell>
        </row>
        <row r="39">
          <cell r="A39" t="str">
            <v>Belisari</v>
          </cell>
        </row>
        <row r="40">
          <cell r="A40" t="str">
            <v>Minicuci</v>
          </cell>
        </row>
        <row r="41">
          <cell r="A41" t="str">
            <v>Franzato</v>
          </cell>
        </row>
        <row r="42">
          <cell r="A42" t="str">
            <v>Della Moretta</v>
          </cell>
        </row>
        <row r="43">
          <cell r="A43" t="str">
            <v>Panelli</v>
          </cell>
        </row>
        <row r="44">
          <cell r="A44" t="str">
            <v>Bazzanella</v>
          </cell>
        </row>
        <row r="45">
          <cell r="A45" t="str">
            <v>Semeraro</v>
          </cell>
        </row>
        <row r="46">
          <cell r="A46" t="str">
            <v>Marcaccioli</v>
          </cell>
        </row>
        <row r="47">
          <cell r="A47" t="str">
            <v>Morossi</v>
          </cell>
        </row>
        <row r="48">
          <cell r="A48" t="str">
            <v>Dosi</v>
          </cell>
        </row>
        <row r="49">
          <cell r="A49" t="str">
            <v>Sommacal</v>
          </cell>
        </row>
        <row r="50">
          <cell r="A50" t="str">
            <v>Bruzzesi</v>
          </cell>
        </row>
        <row r="51">
          <cell r="A51" t="str">
            <v>Barresi</v>
          </cell>
        </row>
        <row r="52">
          <cell r="A52" t="str">
            <v>Antonini</v>
          </cell>
        </row>
        <row r="53">
          <cell r="A53" t="str">
            <v>Pazos</v>
          </cell>
        </row>
        <row r="54">
          <cell r="A54" t="str">
            <v>Ferrari</v>
          </cell>
        </row>
        <row r="55">
          <cell r="A55" t="str">
            <v>Paoli</v>
          </cell>
        </row>
        <row r="56">
          <cell r="A56" t="str">
            <v>Golinelli</v>
          </cell>
        </row>
      </sheetData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34B8C-FB97-474A-8797-4100713FEF56}">
  <dimension ref="A1:M57"/>
  <sheetViews>
    <sheetView tabSelected="1" topLeftCell="A5" workbookViewId="0">
      <selection activeCell="D5" sqref="D5"/>
    </sheetView>
  </sheetViews>
  <sheetFormatPr defaultRowHeight="12.75"/>
  <cols>
    <col min="1" max="1" width="14.85546875" customWidth="1"/>
    <col min="2" max="2" width="36.140625" customWidth="1"/>
    <col min="3" max="3" width="12.7109375" customWidth="1"/>
    <col min="4" max="4" width="16" customWidth="1"/>
    <col min="5" max="5" width="16.85546875" customWidth="1"/>
    <col min="6" max="6" width="19.140625" customWidth="1"/>
    <col min="7" max="7" width="19.7109375" customWidth="1"/>
    <col min="9" max="9" width="17" bestFit="1" customWidth="1"/>
    <col min="10" max="10" width="16.28515625" bestFit="1" customWidth="1"/>
    <col min="11" max="11" width="14.5703125" bestFit="1" customWidth="1"/>
  </cols>
  <sheetData>
    <row r="1" spans="1:12" s="2" customFormat="1" ht="64.5" customHeight="1">
      <c r="A1" s="1"/>
      <c r="B1" s="1"/>
      <c r="C1" s="1"/>
      <c r="D1" s="1"/>
      <c r="E1" s="1"/>
      <c r="F1" s="1"/>
      <c r="G1" s="1"/>
    </row>
    <row r="2" spans="1:12" s="2" customFormat="1" ht="6.75" hidden="1" customHeight="1"/>
    <row r="3" spans="1:12" s="3" customFormat="1" ht="64.5" customHeight="1">
      <c r="A3" s="44" t="s">
        <v>5</v>
      </c>
      <c r="B3" s="45"/>
      <c r="C3" s="8" t="s">
        <v>6</v>
      </c>
      <c r="D3" s="8" t="s">
        <v>7</v>
      </c>
      <c r="E3" s="8" t="s">
        <v>8</v>
      </c>
      <c r="F3" s="8" t="s">
        <v>29</v>
      </c>
      <c r="G3" s="8" t="s">
        <v>9</v>
      </c>
    </row>
    <row r="4" spans="1:12" s="3" customFormat="1" ht="9.75" customHeight="1">
      <c r="A4" s="46"/>
      <c r="B4" s="47"/>
      <c r="C4" s="9" t="s">
        <v>10</v>
      </c>
      <c r="D4" s="9" t="s">
        <v>11</v>
      </c>
      <c r="E4" s="9" t="s">
        <v>12</v>
      </c>
      <c r="F4" s="9" t="s">
        <v>30</v>
      </c>
      <c r="G4" s="9"/>
    </row>
    <row r="5" spans="1:12" s="3" customFormat="1" ht="54" customHeight="1">
      <c r="A5" s="48" t="s">
        <v>3</v>
      </c>
      <c r="B5" s="49"/>
      <c r="C5" s="25">
        <v>104</v>
      </c>
      <c r="D5" s="63">
        <v>0</v>
      </c>
      <c r="E5" s="26">
        <f>C5*D5</f>
        <v>0</v>
      </c>
      <c r="F5" s="26">
        <f>E5*1.5</f>
        <v>0</v>
      </c>
      <c r="G5" s="22" t="s">
        <v>50</v>
      </c>
      <c r="H5" s="53" t="s">
        <v>31</v>
      </c>
      <c r="I5" s="53"/>
      <c r="J5" s="53"/>
      <c r="K5" s="53"/>
      <c r="L5" s="53"/>
    </row>
    <row r="6" spans="1:12" s="3" customFormat="1" ht="21" customHeight="1">
      <c r="A6" s="50" t="s">
        <v>13</v>
      </c>
      <c r="B6" s="51"/>
      <c r="C6" s="51"/>
      <c r="D6" s="51"/>
      <c r="E6" s="51"/>
      <c r="F6" s="51"/>
      <c r="G6" s="23"/>
      <c r="K6" s="6"/>
    </row>
    <row r="7" spans="1:12" s="3" customFormat="1" ht="18" customHeight="1">
      <c r="A7" s="48" t="s">
        <v>26</v>
      </c>
      <c r="B7" s="52"/>
      <c r="C7" s="52"/>
      <c r="D7" s="52"/>
      <c r="E7" s="52"/>
      <c r="F7" s="52"/>
      <c r="G7" s="21"/>
      <c r="K7" s="6"/>
    </row>
    <row r="8" spans="1:12" s="3" customFormat="1" ht="46.5" customHeight="1">
      <c r="A8" s="24" t="s">
        <v>0</v>
      </c>
      <c r="B8" s="20" t="s">
        <v>23</v>
      </c>
      <c r="C8" s="25">
        <v>440</v>
      </c>
      <c r="D8" s="63">
        <v>0</v>
      </c>
      <c r="E8" s="26">
        <f>C8*D8</f>
        <v>0</v>
      </c>
      <c r="F8" s="26">
        <f>E8*1.5</f>
        <v>0</v>
      </c>
      <c r="G8" s="41" t="s">
        <v>50</v>
      </c>
      <c r="K8" s="6"/>
    </row>
    <row r="9" spans="1:12" s="3" customFormat="1" ht="81" customHeight="1">
      <c r="A9" s="24" t="s">
        <v>1</v>
      </c>
      <c r="B9" s="20" t="s">
        <v>14</v>
      </c>
      <c r="C9" s="25">
        <v>880</v>
      </c>
      <c r="D9" s="63">
        <v>0</v>
      </c>
      <c r="E9" s="26">
        <f t="shared" ref="E9" si="0">C9*D9</f>
        <v>0</v>
      </c>
      <c r="F9" s="26">
        <f>E9*1.5</f>
        <v>0</v>
      </c>
      <c r="G9" s="42"/>
      <c r="K9" s="6"/>
    </row>
    <row r="10" spans="1:12" s="3" customFormat="1" ht="49.5" customHeight="1">
      <c r="A10" s="24" t="s">
        <v>15</v>
      </c>
      <c r="B10" s="20" t="s">
        <v>24</v>
      </c>
      <c r="C10" s="25">
        <v>440</v>
      </c>
      <c r="D10" s="63">
        <v>0</v>
      </c>
      <c r="E10" s="26">
        <f>C10*D10</f>
        <v>0</v>
      </c>
      <c r="F10" s="26">
        <f>E10*1.5</f>
        <v>0</v>
      </c>
      <c r="G10" s="43"/>
    </row>
    <row r="11" spans="1:12" s="3" customFormat="1" ht="23.25" customHeight="1">
      <c r="A11" s="10" t="s">
        <v>48</v>
      </c>
      <c r="B11" s="10"/>
      <c r="C11" s="11"/>
      <c r="D11" s="12"/>
      <c r="E11" s="27">
        <f>E5+E8+E9+E10</f>
        <v>0</v>
      </c>
      <c r="F11" s="27">
        <f>F5+F8+F9+F10</f>
        <v>0</v>
      </c>
      <c r="G11" s="10"/>
    </row>
    <row r="12" spans="1:12" s="3" customFormat="1" ht="21.75" customHeight="1">
      <c r="A12" s="48" t="s">
        <v>17</v>
      </c>
      <c r="B12" s="52"/>
      <c r="C12" s="52"/>
      <c r="D12" s="52"/>
      <c r="E12" s="52"/>
      <c r="F12" s="52"/>
      <c r="G12" s="21"/>
    </row>
    <row r="13" spans="1:12" s="3" customFormat="1" ht="81.75" customHeight="1">
      <c r="A13" s="24" t="s">
        <v>0</v>
      </c>
      <c r="B13" s="20" t="s">
        <v>18</v>
      </c>
      <c r="C13" s="25">
        <v>110</v>
      </c>
      <c r="D13" s="64">
        <f>D8</f>
        <v>0</v>
      </c>
      <c r="E13" s="26">
        <f>C13*D13</f>
        <v>0</v>
      </c>
      <c r="F13" s="26">
        <f>E13*1.5</f>
        <v>0</v>
      </c>
      <c r="G13" s="65" t="s">
        <v>20</v>
      </c>
      <c r="I13" s="5"/>
    </row>
    <row r="14" spans="1:12" s="3" customFormat="1" ht="78.75" customHeight="1">
      <c r="A14" s="24" t="s">
        <v>1</v>
      </c>
      <c r="B14" s="20" t="s">
        <v>14</v>
      </c>
      <c r="C14" s="25">
        <v>110</v>
      </c>
      <c r="D14" s="64">
        <f>D9</f>
        <v>0</v>
      </c>
      <c r="E14" s="26">
        <f t="shared" ref="E14" si="1">C14*D14</f>
        <v>0</v>
      </c>
      <c r="F14" s="26">
        <f t="shared" ref="F14:F15" si="2">E14*1.5</f>
        <v>0</v>
      </c>
      <c r="G14" s="65" t="s">
        <v>20</v>
      </c>
    </row>
    <row r="15" spans="1:12" s="3" customFormat="1" ht="29.25" customHeight="1">
      <c r="A15" s="48" t="s">
        <v>2</v>
      </c>
      <c r="B15" s="49"/>
      <c r="C15" s="25">
        <v>180</v>
      </c>
      <c r="D15" s="63">
        <v>0</v>
      </c>
      <c r="E15" s="26">
        <f>C15*D15</f>
        <v>0</v>
      </c>
      <c r="F15" s="26">
        <f t="shared" si="2"/>
        <v>0</v>
      </c>
      <c r="G15" s="65" t="s">
        <v>51</v>
      </c>
      <c r="I15" s="18"/>
    </row>
    <row r="16" spans="1:12" s="3" customFormat="1" ht="23.25" customHeight="1">
      <c r="A16" s="10" t="s">
        <v>49</v>
      </c>
      <c r="B16" s="10"/>
      <c r="C16" s="11"/>
      <c r="D16" s="12"/>
      <c r="E16" s="27">
        <f>SUM(E13:E15)</f>
        <v>0</v>
      </c>
      <c r="F16" s="27">
        <f>SUM(F13:F15)</f>
        <v>0</v>
      </c>
      <c r="G16" s="10"/>
    </row>
    <row r="17" spans="1:13" s="3" customFormat="1" ht="32.25" customHeight="1">
      <c r="A17" s="50" t="s">
        <v>25</v>
      </c>
      <c r="B17" s="51"/>
      <c r="C17" s="51"/>
      <c r="D17" s="51"/>
      <c r="E17" s="51"/>
      <c r="F17" s="51"/>
      <c r="G17" s="21"/>
    </row>
    <row r="18" spans="1:13" s="3" customFormat="1" ht="27" customHeight="1">
      <c r="A18" s="48" t="s">
        <v>28</v>
      </c>
      <c r="B18" s="52"/>
      <c r="C18" s="52"/>
      <c r="D18" s="52"/>
      <c r="E18" s="52"/>
      <c r="F18" s="52"/>
      <c r="G18" s="49"/>
    </row>
    <row r="19" spans="1:13" s="3" customFormat="1" ht="72" customHeight="1">
      <c r="A19" s="24" t="s">
        <v>1</v>
      </c>
      <c r="B19" s="20" t="s">
        <v>14</v>
      </c>
      <c r="C19" s="25">
        <v>90</v>
      </c>
      <c r="D19" s="63">
        <v>0</v>
      </c>
      <c r="E19" s="26">
        <f>C19*D19</f>
        <v>0</v>
      </c>
      <c r="F19" s="26">
        <f>E19*1.5</f>
        <v>0</v>
      </c>
      <c r="G19" s="22" t="s">
        <v>50</v>
      </c>
      <c r="J19" s="5"/>
      <c r="K19" s="18"/>
      <c r="M19" s="19"/>
    </row>
    <row r="20" spans="1:13" s="3" customFormat="1" ht="58.5" customHeight="1">
      <c r="A20" s="24" t="s">
        <v>15</v>
      </c>
      <c r="B20" s="20" t="s">
        <v>16</v>
      </c>
      <c r="C20" s="25">
        <v>40</v>
      </c>
      <c r="D20" s="63">
        <v>0</v>
      </c>
      <c r="E20" s="26">
        <f>C20*D20</f>
        <v>0</v>
      </c>
      <c r="F20" s="26">
        <f>E20*1.5</f>
        <v>0</v>
      </c>
      <c r="G20" s="22" t="s">
        <v>50</v>
      </c>
      <c r="I20" s="5"/>
    </row>
    <row r="21" spans="1:13" s="3" customFormat="1" ht="27.75" customHeight="1">
      <c r="A21" s="10" t="s">
        <v>4</v>
      </c>
      <c r="B21" s="10"/>
      <c r="C21" s="13"/>
      <c r="D21" s="10"/>
      <c r="E21" s="27">
        <f>E19+E20</f>
        <v>0</v>
      </c>
      <c r="F21" s="27">
        <f>F19+F20</f>
        <v>0</v>
      </c>
      <c r="G21" s="10"/>
    </row>
    <row r="22" spans="1:13" s="3" customFormat="1" ht="33" customHeight="1">
      <c r="A22" s="50" t="s">
        <v>19</v>
      </c>
      <c r="B22" s="51"/>
      <c r="C22" s="51"/>
      <c r="D22" s="51"/>
      <c r="E22" s="51"/>
      <c r="F22" s="51"/>
      <c r="G22" s="21"/>
    </row>
    <row r="23" spans="1:13" s="3" customFormat="1" ht="30" customHeight="1">
      <c r="A23" s="48" t="s">
        <v>27</v>
      </c>
      <c r="B23" s="52"/>
      <c r="C23" s="52"/>
      <c r="D23" s="52"/>
      <c r="E23" s="52"/>
      <c r="F23" s="52"/>
      <c r="G23" s="21"/>
      <c r="J23" s="18"/>
    </row>
    <row r="24" spans="1:13" s="3" customFormat="1" ht="79.5" customHeight="1">
      <c r="A24" s="24" t="s">
        <v>1</v>
      </c>
      <c r="B24" s="20" t="s">
        <v>14</v>
      </c>
      <c r="C24" s="25">
        <v>50</v>
      </c>
      <c r="D24" s="26">
        <f>D9</f>
        <v>0</v>
      </c>
      <c r="E24" s="26">
        <f>C24*D24</f>
        <v>0</v>
      </c>
      <c r="F24" s="26">
        <f>E24</f>
        <v>0</v>
      </c>
      <c r="G24" s="41" t="s">
        <v>20</v>
      </c>
      <c r="J24" s="18"/>
    </row>
    <row r="25" spans="1:13" s="3" customFormat="1" ht="42.75" customHeight="1">
      <c r="A25" s="24" t="s">
        <v>15</v>
      </c>
      <c r="B25" s="20" t="s">
        <v>16</v>
      </c>
      <c r="C25" s="25">
        <v>20</v>
      </c>
      <c r="D25" s="26">
        <f>D10</f>
        <v>0</v>
      </c>
      <c r="E25" s="26">
        <f>C25*D25</f>
        <v>0</v>
      </c>
      <c r="F25" s="26">
        <f>E25</f>
        <v>0</v>
      </c>
      <c r="G25" s="43"/>
      <c r="J25" s="18"/>
      <c r="K25" s="18"/>
    </row>
    <row r="26" spans="1:13" s="3" customFormat="1" ht="28.5" customHeight="1">
      <c r="A26" s="10" t="s">
        <v>21</v>
      </c>
      <c r="B26" s="10"/>
      <c r="C26" s="11"/>
      <c r="D26" s="12"/>
      <c r="E26" s="27">
        <f>E24+E25</f>
        <v>0</v>
      </c>
      <c r="F26" s="27">
        <f>E26</f>
        <v>0</v>
      </c>
      <c r="G26" s="10"/>
      <c r="K26" s="18"/>
    </row>
    <row r="27" spans="1:13" s="3" customFormat="1" ht="14.25">
      <c r="A27" s="14"/>
      <c r="B27" s="14"/>
      <c r="C27" s="14"/>
      <c r="D27" s="14"/>
      <c r="E27" s="14"/>
      <c r="F27" s="14"/>
      <c r="G27" s="14"/>
    </row>
    <row r="28" spans="1:13" s="3" customFormat="1" ht="36.75" customHeight="1">
      <c r="A28" s="57" t="s">
        <v>32</v>
      </c>
      <c r="B28" s="58"/>
      <c r="C28" s="58"/>
      <c r="D28" s="59"/>
      <c r="E28" s="28"/>
      <c r="F28" s="29">
        <f>F26+F21+F16+F11</f>
        <v>0</v>
      </c>
      <c r="G28" s="28" t="s">
        <v>22</v>
      </c>
      <c r="I28" s="5"/>
    </row>
    <row r="29" spans="1:13" s="3" customFormat="1" ht="15">
      <c r="A29" s="15"/>
      <c r="B29" s="15"/>
      <c r="C29" s="16"/>
      <c r="D29" s="15"/>
      <c r="E29" s="15"/>
      <c r="F29" s="30"/>
      <c r="G29" s="15"/>
    </row>
    <row r="30" spans="1:13" s="4" customFormat="1" ht="23.25" customHeight="1">
      <c r="A30" s="60" t="s">
        <v>33</v>
      </c>
      <c r="B30" s="61"/>
      <c r="C30" s="61"/>
      <c r="D30" s="62"/>
      <c r="E30" s="34"/>
      <c r="F30" s="35">
        <v>1929400</v>
      </c>
      <c r="G30" s="34"/>
    </row>
    <row r="31" spans="1:13" s="4" customFormat="1" ht="23.25" customHeight="1">
      <c r="A31" s="60" t="s">
        <v>34</v>
      </c>
      <c r="B31" s="61"/>
      <c r="C31" s="61"/>
      <c r="D31" s="62"/>
      <c r="E31" s="34"/>
      <c r="F31" s="35">
        <v>1277640</v>
      </c>
      <c r="G31" s="34"/>
    </row>
    <row r="32" spans="1:13" s="4" customFormat="1" ht="23.25" customHeight="1">
      <c r="A32" s="60" t="s">
        <v>35</v>
      </c>
      <c r="B32" s="61"/>
      <c r="C32" s="61"/>
      <c r="D32" s="62"/>
      <c r="E32" s="34"/>
      <c r="F32" s="35">
        <v>651760</v>
      </c>
      <c r="G32" s="34"/>
    </row>
    <row r="33" spans="1:7" s="36" customFormat="1" ht="23.25" customHeight="1">
      <c r="A33" s="31"/>
      <c r="B33" s="32"/>
      <c r="C33" s="32"/>
      <c r="D33" s="33"/>
      <c r="E33" s="34"/>
      <c r="F33" s="35"/>
      <c r="G33" s="34"/>
    </row>
    <row r="34" spans="1:7" s="7" customFormat="1" ht="15.75">
      <c r="A34" s="60" t="s">
        <v>36</v>
      </c>
      <c r="B34" s="61"/>
      <c r="C34" s="61"/>
      <c r="D34" s="62" t="s">
        <v>37</v>
      </c>
      <c r="E34" s="37"/>
      <c r="F34" s="35">
        <f>(F11+F21)/1.5/2</f>
        <v>0</v>
      </c>
      <c r="G34" s="37"/>
    </row>
    <row r="35" spans="1:7" s="2" customFormat="1" ht="15"/>
    <row r="36" spans="1:7" s="2" customFormat="1" ht="15.75" customHeight="1">
      <c r="A36" s="60" t="s">
        <v>38</v>
      </c>
      <c r="B36" s="61"/>
      <c r="C36" s="61"/>
      <c r="D36" s="62" t="s">
        <v>37</v>
      </c>
      <c r="E36" s="37"/>
      <c r="F36" s="35">
        <f>F34</f>
        <v>0</v>
      </c>
      <c r="G36" s="37"/>
    </row>
    <row r="37" spans="1:7" s="2" customFormat="1" ht="15"/>
    <row r="38" spans="1:7" ht="15.75">
      <c r="A38" s="57" t="s">
        <v>39</v>
      </c>
      <c r="B38" s="58"/>
      <c r="C38" s="58"/>
      <c r="D38" s="59"/>
      <c r="E38" s="28"/>
      <c r="F38" s="29">
        <f>F28+F34+F36</f>
        <v>0</v>
      </c>
      <c r="G38" s="28"/>
    </row>
    <row r="40" spans="1:7" s="7" customFormat="1" ht="15.75">
      <c r="A40" s="57" t="s">
        <v>40</v>
      </c>
      <c r="B40" s="58"/>
      <c r="C40" s="58"/>
      <c r="D40" s="59" t="s">
        <v>41</v>
      </c>
      <c r="E40" s="28"/>
      <c r="F40" s="29">
        <f>F30-F38</f>
        <v>1929400</v>
      </c>
      <c r="G40" s="28"/>
    </row>
    <row r="41" spans="1:7" s="7" customFormat="1" ht="15.75">
      <c r="A41" s="57" t="s">
        <v>42</v>
      </c>
      <c r="B41" s="58"/>
      <c r="C41" s="58"/>
      <c r="D41" s="59" t="s">
        <v>41</v>
      </c>
      <c r="E41" s="28"/>
      <c r="F41" s="29">
        <f>F31-F28</f>
        <v>1277640</v>
      </c>
      <c r="G41" s="28"/>
    </row>
    <row r="42" spans="1:7" s="7" customFormat="1" ht="15.75">
      <c r="A42" s="60" t="s">
        <v>43</v>
      </c>
      <c r="B42" s="61"/>
      <c r="C42" s="61"/>
      <c r="D42" s="62" t="s">
        <v>41</v>
      </c>
      <c r="E42" s="37"/>
      <c r="F42" s="35">
        <f>F32-(F34+F36)</f>
        <v>651760</v>
      </c>
      <c r="G42" s="37"/>
    </row>
    <row r="43" spans="1:7" s="7" customFormat="1" ht="15.75">
      <c r="A43" s="60"/>
      <c r="B43" s="61"/>
      <c r="C43" s="61"/>
      <c r="D43" s="62"/>
      <c r="E43" s="37"/>
      <c r="F43" s="35"/>
      <c r="G43" s="37"/>
    </row>
    <row r="44" spans="1:7" s="38" customFormat="1" ht="15.75">
      <c r="A44" s="31"/>
      <c r="B44" s="32"/>
      <c r="C44" s="32"/>
      <c r="D44" s="33"/>
      <c r="E44" s="37"/>
      <c r="F44" s="35"/>
      <c r="G44" s="37"/>
    </row>
    <row r="45" spans="1:7" s="7" customFormat="1" ht="15.75">
      <c r="A45" s="57" t="s">
        <v>44</v>
      </c>
      <c r="B45" s="58"/>
      <c r="C45" s="58"/>
      <c r="D45" s="59" t="s">
        <v>45</v>
      </c>
      <c r="E45" s="28"/>
      <c r="F45" s="39">
        <f>F40/F30</f>
        <v>1</v>
      </c>
      <c r="G45" s="28"/>
    </row>
    <row r="46" spans="1:7" s="7" customFormat="1" ht="15.75">
      <c r="A46" s="57" t="s">
        <v>46</v>
      </c>
      <c r="B46" s="58"/>
      <c r="C46" s="58"/>
      <c r="D46" s="59" t="s">
        <v>45</v>
      </c>
      <c r="E46" s="28"/>
      <c r="F46" s="39">
        <f>F41/F31</f>
        <v>1</v>
      </c>
      <c r="G46" s="28"/>
    </row>
    <row r="47" spans="1:7" ht="15.75" customHeight="1">
      <c r="A47" s="60" t="s">
        <v>47</v>
      </c>
      <c r="B47" s="61"/>
      <c r="C47" s="61"/>
      <c r="D47" s="62" t="s">
        <v>45</v>
      </c>
      <c r="E47" s="37"/>
      <c r="F47" s="40">
        <f>F42/F32</f>
        <v>1</v>
      </c>
      <c r="G47" s="37"/>
    </row>
    <row r="49" spans="1:7" s="3" customFormat="1" ht="16.5" customHeight="1">
      <c r="A49" s="14"/>
      <c r="B49" s="14"/>
      <c r="C49" s="14"/>
      <c r="D49" s="14"/>
      <c r="E49" s="14"/>
      <c r="F49" s="14"/>
      <c r="G49" s="14"/>
    </row>
    <row r="50" spans="1:7" s="7" customFormat="1" ht="14.25">
      <c r="A50" s="17"/>
      <c r="B50" s="17"/>
      <c r="C50" s="17"/>
      <c r="D50" s="17"/>
      <c r="E50" s="17"/>
      <c r="F50" s="17"/>
      <c r="G50" s="17"/>
    </row>
    <row r="51" spans="1:7" s="7" customFormat="1" ht="14.25">
      <c r="A51" s="17"/>
      <c r="B51" s="17"/>
      <c r="C51" s="17"/>
      <c r="D51" s="17"/>
      <c r="E51" s="17"/>
      <c r="F51" s="17"/>
      <c r="G51" s="54"/>
    </row>
    <row r="52" spans="1:7" s="7" customFormat="1" ht="14.25">
      <c r="A52" s="17"/>
      <c r="B52" s="17"/>
      <c r="C52" s="17"/>
      <c r="D52" s="17"/>
      <c r="E52" s="17"/>
      <c r="F52" s="17"/>
      <c r="G52" s="55"/>
    </row>
    <row r="53" spans="1:7" s="7" customFormat="1" ht="14.25">
      <c r="A53" s="17"/>
      <c r="B53" s="17"/>
      <c r="C53" s="17"/>
      <c r="D53" s="17"/>
      <c r="E53" s="17"/>
      <c r="F53" s="17"/>
      <c r="G53" s="55"/>
    </row>
    <row r="54" spans="1:7" s="7" customFormat="1" ht="14.25">
      <c r="A54" s="17"/>
      <c r="B54" s="17"/>
      <c r="C54" s="17"/>
      <c r="D54" s="17"/>
      <c r="E54" s="17"/>
      <c r="F54" s="17"/>
      <c r="G54" s="55"/>
    </row>
    <row r="55" spans="1:7" s="2" customFormat="1" ht="15">
      <c r="G55" s="55"/>
    </row>
    <row r="56" spans="1:7" s="2" customFormat="1" ht="15">
      <c r="G56" s="56"/>
    </row>
    <row r="57" spans="1:7" s="2" customFormat="1" ht="15"/>
  </sheetData>
  <sheetProtection algorithmName="SHA-512" hashValue="pKTa5PD2vzQ7aAOO1kwg7B1cpCLBI8kxDUTU2JVMWld96MsVl7MfemGVt5o2cQlG60giq71clFa9hxTyR9BmwA==" saltValue="aIemIyeVsNu0iM3U92rVAw==" spinCount="100000" sheet="1" objects="1" scenarios="1" selectLockedCells="1"/>
  <mergeCells count="29">
    <mergeCell ref="H5:L5"/>
    <mergeCell ref="G51:G56"/>
    <mergeCell ref="A28:D28"/>
    <mergeCell ref="A30:D30"/>
    <mergeCell ref="A31:D31"/>
    <mergeCell ref="A32:D32"/>
    <mergeCell ref="A34:D34"/>
    <mergeCell ref="A36:D36"/>
    <mergeCell ref="A38:D38"/>
    <mergeCell ref="A40:D40"/>
    <mergeCell ref="A41:D41"/>
    <mergeCell ref="A42:D42"/>
    <mergeCell ref="A43:D43"/>
    <mergeCell ref="A45:D45"/>
    <mergeCell ref="A46:D46"/>
    <mergeCell ref="A47:D47"/>
    <mergeCell ref="A23:F23"/>
    <mergeCell ref="G24:G25"/>
    <mergeCell ref="A12:F12"/>
    <mergeCell ref="A15:B15"/>
    <mergeCell ref="A17:F17"/>
    <mergeCell ref="A18:G18"/>
    <mergeCell ref="A22:F22"/>
    <mergeCell ref="G8:G10"/>
    <mergeCell ref="A3:B3"/>
    <mergeCell ref="A4:B4"/>
    <mergeCell ref="A5:B5"/>
    <mergeCell ref="A6:F6"/>
    <mergeCell ref="A7:F7"/>
  </mergeCells>
  <conditionalFormatting sqref="G28 E28">
    <cfRule type="expression" dxfId="10" priority="11">
      <formula>#REF!&gt;#REF!</formula>
    </cfRule>
  </conditionalFormatting>
  <conditionalFormatting sqref="G41 E41">
    <cfRule type="expression" dxfId="9" priority="10">
      <formula>#REF!&gt;#REF!</formula>
    </cfRule>
  </conditionalFormatting>
  <conditionalFormatting sqref="G45 E45">
    <cfRule type="expression" dxfId="8" priority="9">
      <formula>#REF!&gt;#REF!</formula>
    </cfRule>
  </conditionalFormatting>
  <conditionalFormatting sqref="G34 E34">
    <cfRule type="expression" dxfId="7" priority="8">
      <formula>#REF!&gt;#REF!</formula>
    </cfRule>
  </conditionalFormatting>
  <conditionalFormatting sqref="G36 E36">
    <cfRule type="expression" dxfId="6" priority="7">
      <formula>#REF!&gt;#REF!</formula>
    </cfRule>
  </conditionalFormatting>
  <conditionalFormatting sqref="G38 E38">
    <cfRule type="expression" dxfId="5" priority="6">
      <formula>#REF!&gt;#REF!</formula>
    </cfRule>
  </conditionalFormatting>
  <conditionalFormatting sqref="G42 E42 E44 G44">
    <cfRule type="expression" dxfId="4" priority="5">
      <formula>#REF!&gt;#REF!</formula>
    </cfRule>
  </conditionalFormatting>
  <conditionalFormatting sqref="G43 E43">
    <cfRule type="expression" dxfId="3" priority="4">
      <formula>#REF!&gt;#REF!</formula>
    </cfRule>
  </conditionalFormatting>
  <conditionalFormatting sqref="G46 E46">
    <cfRule type="expression" dxfId="2" priority="3">
      <formula>#REF!&gt;#REF!</formula>
    </cfRule>
  </conditionalFormatting>
  <conditionalFormatting sqref="G47 E47">
    <cfRule type="expression" dxfId="1" priority="2">
      <formula>#REF!&gt;#REF!</formula>
    </cfRule>
  </conditionalFormatting>
  <conditionalFormatting sqref="G40 E40">
    <cfRule type="expression" dxfId="0" priority="1">
      <formula>#REF!&gt;#REF!</formula>
    </cfRule>
  </conditionalFormatting>
  <pageMargins left="0.7" right="0.7" top="0.75" bottom="0.75" header="0.3" footer="0.3"/>
  <pageSetup paperSize="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31E4F21D57AD4F992115BB18C4F977" ma:contentTypeVersion="0" ma:contentTypeDescription="Create a new document." ma:contentTypeScope="" ma:versionID="b06a8048512d5da307db04f0876b534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70F5E3-7ED8-4C84-8832-0846D70FC08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377F285-D06A-4EB5-BC74-23A1776B77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EDBAE66-FF5F-4C29-92C2-63F28935B6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lotto2</vt:lpstr>
    </vt:vector>
  </TitlesOfParts>
  <Company>ENAV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Off. Ec.</dc:title>
  <dc:creator>BSIT</dc:creator>
  <cp:lastModifiedBy>Tonon Mario</cp:lastModifiedBy>
  <cp:lastPrinted>2018-11-13T15:58:26Z</cp:lastPrinted>
  <dcterms:created xsi:type="dcterms:W3CDTF">2007-11-27T09:58:57Z</dcterms:created>
  <dcterms:modified xsi:type="dcterms:W3CDTF">2019-03-08T09:29:11Z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0x0101008B31E4F21D57AD4F992115BB18C4F977</vt:lpwstr>
  </property>
  <property fmtid="{D5CDD505-2E9C-101B-9397-08002B2CF9AE}" pid="4" name="TemplateUrl">
    <vt:lpwstr/>
  </property>
  <property fmtid="{D5CDD505-2E9C-101B-9397-08002B2CF9AE}" pid="5" name="Order">
    <vt:r8>8800</vt:r8>
  </property>
  <property fmtid="{D5CDD505-2E9C-101B-9397-08002B2CF9AE}" pid="6" name="xd_ProgID">
    <vt:lpwstr/>
  </property>
</Properties>
</file>